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2"/>
  </bookViews>
  <sheets>
    <sheet name="приложение 5" sheetId="3" r:id="rId1"/>
    <sheet name="приложение 6" sheetId="1" r:id="rId2"/>
    <sheet name="приложение 7" sheetId="2" r:id="rId3"/>
  </sheets>
  <definedNames>
    <definedName name="_xlnm._FilterDatabase" localSheetId="1" hidden="1">'приложение 6'!$A$11:$I$552</definedName>
    <definedName name="_xlnm.Print_Titles" localSheetId="0">'приложение 5'!$10:$11</definedName>
    <definedName name="_xlnm.Print_Titles" localSheetId="1">'приложение 6'!$11:$12</definedName>
    <definedName name="_xlnm.Print_Titles" localSheetId="2">'приложение 7'!$8:$9</definedName>
    <definedName name="_xlnm.Print_Area" localSheetId="0">'приложение 5'!$A$1:$F$55</definedName>
    <definedName name="_xlnm.Print_Area" localSheetId="1">'приложение 6'!$A$1:$I$552</definedName>
    <definedName name="_xlnm.Print_Area" localSheetId="2">'приложение 7'!$A$1:$H$209</definedName>
  </definedNames>
  <calcPr calcId="125725"/>
</workbook>
</file>

<file path=xl/calcChain.xml><?xml version="1.0" encoding="utf-8"?>
<calcChain xmlns="http://schemas.openxmlformats.org/spreadsheetml/2006/main">
  <c r="G179" i="2"/>
  <c r="G178" s="1"/>
  <c r="H179"/>
  <c r="H178" s="1"/>
  <c r="F179"/>
  <c r="F178" s="1"/>
  <c r="C179"/>
  <c r="H457" i="1"/>
  <c r="H456" s="1"/>
  <c r="H455" s="1"/>
  <c r="H454" s="1"/>
  <c r="G457"/>
  <c r="G456" s="1"/>
  <c r="G455" s="1"/>
  <c r="G454" s="1"/>
  <c r="H458"/>
  <c r="I458"/>
  <c r="I457" s="1"/>
  <c r="I456" s="1"/>
  <c r="I455" s="1"/>
  <c r="I454" s="1"/>
  <c r="G458"/>
  <c r="F48" i="3" l="1"/>
  <c r="F47" s="1"/>
  <c r="I453" i="1"/>
  <c r="G453"/>
  <c r="D48" i="3"/>
  <c r="D47" s="1"/>
  <c r="H453" i="1"/>
  <c r="E48" i="3"/>
  <c r="E47" s="1"/>
  <c r="G422" i="1"/>
  <c r="F51" i="2" s="1"/>
  <c r="G419" i="1"/>
  <c r="I101"/>
  <c r="H101"/>
  <c r="G101"/>
  <c r="G51" i="2"/>
  <c r="H51"/>
  <c r="H421" i="1"/>
  <c r="H420" s="1"/>
  <c r="I421"/>
  <c r="I420" s="1"/>
  <c r="G60" i="2"/>
  <c r="G59" s="1"/>
  <c r="H60"/>
  <c r="H59" s="1"/>
  <c r="F60"/>
  <c r="F59" s="1"/>
  <c r="H451" i="1"/>
  <c r="H450" s="1"/>
  <c r="H449" s="1"/>
  <c r="I451"/>
  <c r="I450" s="1"/>
  <c r="I449" s="1"/>
  <c r="G451"/>
  <c r="G450" s="1"/>
  <c r="G449" s="1"/>
  <c r="G57" i="2"/>
  <c r="H57"/>
  <c r="G58"/>
  <c r="H58"/>
  <c r="F58"/>
  <c r="F57"/>
  <c r="H437" i="1"/>
  <c r="H436" s="1"/>
  <c r="I437"/>
  <c r="I436" s="1"/>
  <c r="G436"/>
  <c r="G437"/>
  <c r="H434"/>
  <c r="H433" s="1"/>
  <c r="I434"/>
  <c r="I433" s="1"/>
  <c r="G433"/>
  <c r="G432" s="1"/>
  <c r="G434"/>
  <c r="G50" i="2"/>
  <c r="H50"/>
  <c r="F50"/>
  <c r="H430" i="1"/>
  <c r="H429" s="1"/>
  <c r="I430"/>
  <c r="I429" s="1"/>
  <c r="G430"/>
  <c r="G429" s="1"/>
  <c r="G159" i="2"/>
  <c r="G158" s="1"/>
  <c r="H159"/>
  <c r="H158" s="1"/>
  <c r="F159"/>
  <c r="F158" s="1"/>
  <c r="H181" i="1"/>
  <c r="H180" s="1"/>
  <c r="H179" s="1"/>
  <c r="H178" s="1"/>
  <c r="I181"/>
  <c r="I180" s="1"/>
  <c r="I179" s="1"/>
  <c r="I178" s="1"/>
  <c r="G181"/>
  <c r="G180" s="1"/>
  <c r="G179" s="1"/>
  <c r="G178" s="1"/>
  <c r="I551"/>
  <c r="G177" i="2"/>
  <c r="H177"/>
  <c r="F177"/>
  <c r="G75"/>
  <c r="H75"/>
  <c r="F75"/>
  <c r="H353" i="1"/>
  <c r="H352" s="1"/>
  <c r="I353"/>
  <c r="I352" s="1"/>
  <c r="G353"/>
  <c r="G352" s="1"/>
  <c r="G142" i="2"/>
  <c r="H142"/>
  <c r="F142"/>
  <c r="H64" i="1"/>
  <c r="H63" s="1"/>
  <c r="H62" s="1"/>
  <c r="I64"/>
  <c r="I63" s="1"/>
  <c r="I62" s="1"/>
  <c r="G64"/>
  <c r="G63" s="1"/>
  <c r="G62" s="1"/>
  <c r="H432" l="1"/>
  <c r="I432"/>
  <c r="G421"/>
  <c r="G420" s="1"/>
  <c r="H277"/>
  <c r="I277"/>
  <c r="G277"/>
  <c r="G78" i="2" l="1"/>
  <c r="H78"/>
  <c r="F78"/>
  <c r="G74"/>
  <c r="H74"/>
  <c r="F74"/>
  <c r="G67"/>
  <c r="H67"/>
  <c r="F67"/>
  <c r="H350" i="1"/>
  <c r="H349" s="1"/>
  <c r="I350"/>
  <c r="I349" s="1"/>
  <c r="H361"/>
  <c r="H360" s="1"/>
  <c r="I361"/>
  <c r="I360" s="1"/>
  <c r="G360"/>
  <c r="G361"/>
  <c r="G349"/>
  <c r="G350"/>
  <c r="H339"/>
  <c r="I339"/>
  <c r="G339"/>
  <c r="H332"/>
  <c r="H331" s="1"/>
  <c r="I332"/>
  <c r="I331" s="1"/>
  <c r="G332"/>
  <c r="G331" s="1"/>
  <c r="G193" i="2"/>
  <c r="H193"/>
  <c r="F193"/>
  <c r="G194"/>
  <c r="H194"/>
  <c r="F194"/>
  <c r="C193"/>
  <c r="C194"/>
  <c r="G176"/>
  <c r="H176"/>
  <c r="F176"/>
  <c r="C176"/>
  <c r="I187" i="1"/>
  <c r="I186" s="1"/>
  <c r="I185" s="1"/>
  <c r="I184" s="1"/>
  <c r="I183" s="1"/>
  <c r="H187"/>
  <c r="H186" s="1"/>
  <c r="H185" s="1"/>
  <c r="H184" s="1"/>
  <c r="H183" s="1"/>
  <c r="G187"/>
  <c r="G186" s="1"/>
  <c r="G185" s="1"/>
  <c r="G184" s="1"/>
  <c r="G183" s="1"/>
  <c r="I134"/>
  <c r="I133" s="1"/>
  <c r="H134"/>
  <c r="H133" s="1"/>
  <c r="G134"/>
  <c r="G133" s="1"/>
  <c r="I131"/>
  <c r="I130" s="1"/>
  <c r="H131"/>
  <c r="H130" s="1"/>
  <c r="G131"/>
  <c r="G130" s="1"/>
  <c r="H405" l="1"/>
  <c r="I405"/>
  <c r="G405"/>
  <c r="G201" i="2"/>
  <c r="H201"/>
  <c r="F201"/>
  <c r="G112"/>
  <c r="H112"/>
  <c r="F112"/>
  <c r="G117"/>
  <c r="H117"/>
  <c r="F117"/>
  <c r="G133"/>
  <c r="H133"/>
  <c r="F133"/>
  <c r="G43"/>
  <c r="H43"/>
  <c r="F43"/>
  <c r="H272" i="1"/>
  <c r="I272"/>
  <c r="G272"/>
  <c r="H273"/>
  <c r="I273"/>
  <c r="G273"/>
  <c r="H260"/>
  <c r="I260"/>
  <c r="G260"/>
  <c r="H261"/>
  <c r="I261"/>
  <c r="G261"/>
  <c r="H243"/>
  <c r="I243"/>
  <c r="G243"/>
  <c r="H244"/>
  <c r="I244"/>
  <c r="G244"/>
  <c r="H231"/>
  <c r="I231"/>
  <c r="G231"/>
  <c r="H232"/>
  <c r="I232"/>
  <c r="G232"/>
  <c r="H534"/>
  <c r="I534"/>
  <c r="H535"/>
  <c r="I535"/>
  <c r="G535"/>
  <c r="G534"/>
  <c r="C113" i="2" l="1"/>
  <c r="H276" i="1"/>
  <c r="H275" s="1"/>
  <c r="I276"/>
  <c r="I275" s="1"/>
  <c r="F113" i="2"/>
  <c r="H270" i="1"/>
  <c r="I270"/>
  <c r="G270"/>
  <c r="G113" i="2" l="1"/>
  <c r="H113"/>
  <c r="G276" i="1"/>
  <c r="G275" s="1"/>
  <c r="H510"/>
  <c r="I510"/>
  <c r="G510"/>
  <c r="E45" i="3"/>
  <c r="F45"/>
  <c r="D45"/>
  <c r="E16"/>
  <c r="F16"/>
  <c r="D16"/>
  <c r="G184" i="2"/>
  <c r="H184"/>
  <c r="F184"/>
  <c r="C184"/>
  <c r="H208"/>
  <c r="G208"/>
  <c r="G161" l="1"/>
  <c r="G160" s="1"/>
  <c r="H161"/>
  <c r="H160" s="1"/>
  <c r="F161"/>
  <c r="F160" s="1"/>
  <c r="C161"/>
  <c r="G163"/>
  <c r="G162" s="1"/>
  <c r="H163"/>
  <c r="H162" s="1"/>
  <c r="F163"/>
  <c r="F162" s="1"/>
  <c r="C163"/>
  <c r="G141"/>
  <c r="G140" s="1"/>
  <c r="H141"/>
  <c r="H140" s="1"/>
  <c r="F141"/>
  <c r="F140" s="1"/>
  <c r="C141"/>
  <c r="G121"/>
  <c r="G120" s="1"/>
  <c r="H121"/>
  <c r="H120" s="1"/>
  <c r="F121"/>
  <c r="F120" s="1"/>
  <c r="C121"/>
  <c r="G82" l="1"/>
  <c r="H82"/>
  <c r="F82"/>
  <c r="G54"/>
  <c r="H54"/>
  <c r="F54"/>
  <c r="G47"/>
  <c r="H47"/>
  <c r="F47"/>
  <c r="G41"/>
  <c r="H41"/>
  <c r="F41"/>
  <c r="G39"/>
  <c r="H39"/>
  <c r="F39"/>
  <c r="G38"/>
  <c r="H38"/>
  <c r="F38"/>
  <c r="H139" i="1"/>
  <c r="H138" s="1"/>
  <c r="H137" s="1"/>
  <c r="I139"/>
  <c r="I138" s="1"/>
  <c r="I137" s="1"/>
  <c r="G139"/>
  <c r="G138" s="1"/>
  <c r="G137" s="1"/>
  <c r="H60"/>
  <c r="H59" s="1"/>
  <c r="H58" s="1"/>
  <c r="H57" s="1"/>
  <c r="I60"/>
  <c r="I59" s="1"/>
  <c r="I58" s="1"/>
  <c r="I57" s="1"/>
  <c r="G60"/>
  <c r="G59" s="1"/>
  <c r="G58" s="1"/>
  <c r="G57" s="1"/>
  <c r="H51"/>
  <c r="H50" s="1"/>
  <c r="H49" s="1"/>
  <c r="I51"/>
  <c r="I50" s="1"/>
  <c r="I49" s="1"/>
  <c r="G51"/>
  <c r="G50" s="1"/>
  <c r="G49" s="1"/>
  <c r="H371"/>
  <c r="I371"/>
  <c r="G371"/>
  <c r="H321"/>
  <c r="I321"/>
  <c r="G321"/>
  <c r="H113"/>
  <c r="H112" s="1"/>
  <c r="H111" s="1"/>
  <c r="H110" s="1"/>
  <c r="I113"/>
  <c r="I112" s="1"/>
  <c r="I111" s="1"/>
  <c r="I110" s="1"/>
  <c r="G113"/>
  <c r="G112" s="1"/>
  <c r="G111" s="1"/>
  <c r="G110" s="1"/>
  <c r="H219"/>
  <c r="H218" s="1"/>
  <c r="H217" s="1"/>
  <c r="H216" s="1"/>
  <c r="H215" s="1"/>
  <c r="I219"/>
  <c r="I218" s="1"/>
  <c r="I217" s="1"/>
  <c r="I216" s="1"/>
  <c r="I215" s="1"/>
  <c r="G219"/>
  <c r="G218" s="1"/>
  <c r="G217" s="1"/>
  <c r="G216" s="1"/>
  <c r="G215" s="1"/>
  <c r="F37" i="2" l="1"/>
  <c r="G37"/>
  <c r="H37"/>
  <c r="H503" i="1"/>
  <c r="I503"/>
  <c r="G503"/>
  <c r="G206" i="2" l="1"/>
  <c r="H206"/>
  <c r="F206"/>
  <c r="H546" i="1"/>
  <c r="I546"/>
  <c r="G546"/>
  <c r="G83" i="2"/>
  <c r="H83"/>
  <c r="F83"/>
  <c r="G198"/>
  <c r="H198"/>
  <c r="F198"/>
  <c r="H299" i="1"/>
  <c r="I299"/>
  <c r="G299"/>
  <c r="H284"/>
  <c r="I284"/>
  <c r="G146" i="2"/>
  <c r="H146"/>
  <c r="F146"/>
  <c r="H288" i="1"/>
  <c r="I288"/>
  <c r="G288"/>
  <c r="G103" i="2" l="1"/>
  <c r="H103"/>
  <c r="F103"/>
  <c r="H28" i="1"/>
  <c r="I28"/>
  <c r="G28"/>
  <c r="G129" i="2"/>
  <c r="H129"/>
  <c r="F129"/>
  <c r="G34"/>
  <c r="H34"/>
  <c r="F34"/>
  <c r="G492" i="1"/>
  <c r="H490"/>
  <c r="I490"/>
  <c r="G490"/>
  <c r="G27" i="2"/>
  <c r="H27"/>
  <c r="F27"/>
  <c r="H466" i="1"/>
  <c r="I466"/>
  <c r="G466"/>
  <c r="G12" i="2"/>
  <c r="H12"/>
  <c r="F12"/>
  <c r="H498" i="1"/>
  <c r="I498"/>
  <c r="G498"/>
  <c r="G174" i="2"/>
  <c r="H174"/>
  <c r="F174"/>
  <c r="G173"/>
  <c r="H173"/>
  <c r="F173"/>
  <c r="C173"/>
  <c r="G489" i="1" l="1"/>
  <c r="F172" i="2"/>
  <c r="H172"/>
  <c r="G172"/>
  <c r="G175"/>
  <c r="H175"/>
  <c r="F175"/>
  <c r="G488" i="1" l="1"/>
  <c r="G487" s="1"/>
  <c r="F171" i="2"/>
  <c r="G171"/>
  <c r="H171"/>
  <c r="G195" l="1"/>
  <c r="H195"/>
  <c r="G199"/>
  <c r="H199"/>
  <c r="G200"/>
  <c r="H200"/>
  <c r="G196"/>
  <c r="H196"/>
  <c r="G197"/>
  <c r="H197"/>
  <c r="H97"/>
  <c r="G97"/>
  <c r="G13"/>
  <c r="H13"/>
  <c r="G15"/>
  <c r="H15"/>
  <c r="G16"/>
  <c r="H16"/>
  <c r="G18"/>
  <c r="H18"/>
  <c r="G19"/>
  <c r="H19"/>
  <c r="G20"/>
  <c r="H20"/>
  <c r="G21"/>
  <c r="H21"/>
  <c r="G24"/>
  <c r="H24"/>
  <c r="G25"/>
  <c r="H25"/>
  <c r="G28"/>
  <c r="H28"/>
  <c r="G29"/>
  <c r="H29"/>
  <c r="G30"/>
  <c r="H30"/>
  <c r="G31"/>
  <c r="H31"/>
  <c r="G32"/>
  <c r="H32"/>
  <c r="G33"/>
  <c r="H33"/>
  <c r="G35"/>
  <c r="H35"/>
  <c r="F191"/>
  <c r="G191"/>
  <c r="H191"/>
  <c r="G87"/>
  <c r="H87"/>
  <c r="F87"/>
  <c r="G86"/>
  <c r="H86"/>
  <c r="F86"/>
  <c r="G85"/>
  <c r="H85"/>
  <c r="F85"/>
  <c r="G84"/>
  <c r="H84"/>
  <c r="F84"/>
  <c r="G81"/>
  <c r="H81"/>
  <c r="F81"/>
  <c r="G80"/>
  <c r="H80"/>
  <c r="F80"/>
  <c r="G77"/>
  <c r="G76" s="1"/>
  <c r="H77"/>
  <c r="H76" s="1"/>
  <c r="F77"/>
  <c r="F76" s="1"/>
  <c r="G73"/>
  <c r="H73"/>
  <c r="F73"/>
  <c r="G72"/>
  <c r="H72"/>
  <c r="F72"/>
  <c r="G71"/>
  <c r="H71"/>
  <c r="F71"/>
  <c r="G70"/>
  <c r="H70"/>
  <c r="F70"/>
  <c r="C70"/>
  <c r="G69"/>
  <c r="H69"/>
  <c r="F69"/>
  <c r="G66"/>
  <c r="H66"/>
  <c r="F66"/>
  <c r="G65"/>
  <c r="H65"/>
  <c r="F65"/>
  <c r="G63"/>
  <c r="H63"/>
  <c r="F63"/>
  <c r="H341" i="1"/>
  <c r="H340" s="1"/>
  <c r="I341"/>
  <c r="I340" s="1"/>
  <c r="G341"/>
  <c r="G340" s="1"/>
  <c r="H323"/>
  <c r="H322" s="1"/>
  <c r="I323"/>
  <c r="I322" s="1"/>
  <c r="G323"/>
  <c r="G207" i="2"/>
  <c r="H207"/>
  <c r="F207"/>
  <c r="G205"/>
  <c r="H205"/>
  <c r="F205"/>
  <c r="G204"/>
  <c r="H204"/>
  <c r="F204"/>
  <c r="F200"/>
  <c r="F199"/>
  <c r="F197"/>
  <c r="F196"/>
  <c r="F195"/>
  <c r="G192"/>
  <c r="H192"/>
  <c r="F192"/>
  <c r="G190"/>
  <c r="H190"/>
  <c r="F190"/>
  <c r="G189"/>
  <c r="H189"/>
  <c r="F189"/>
  <c r="G187"/>
  <c r="H187"/>
  <c r="F187"/>
  <c r="G186"/>
  <c r="H186"/>
  <c r="F186"/>
  <c r="G185"/>
  <c r="H185"/>
  <c r="G182"/>
  <c r="H182"/>
  <c r="F182"/>
  <c r="G166"/>
  <c r="H166"/>
  <c r="F166"/>
  <c r="G165"/>
  <c r="H165"/>
  <c r="F165"/>
  <c r="G157"/>
  <c r="G156" s="1"/>
  <c r="H157"/>
  <c r="H156" s="1"/>
  <c r="F157"/>
  <c r="G153"/>
  <c r="G152" s="1"/>
  <c r="H153"/>
  <c r="H152" s="1"/>
  <c r="F153"/>
  <c r="F152" s="1"/>
  <c r="C153"/>
  <c r="G145"/>
  <c r="H145"/>
  <c r="G144"/>
  <c r="H144"/>
  <c r="F144"/>
  <c r="G139"/>
  <c r="H139"/>
  <c r="F139"/>
  <c r="G116"/>
  <c r="H116"/>
  <c r="F116"/>
  <c r="G115"/>
  <c r="H115"/>
  <c r="F115"/>
  <c r="G111"/>
  <c r="H111"/>
  <c r="F111"/>
  <c r="G110"/>
  <c r="H110"/>
  <c r="F110"/>
  <c r="G108"/>
  <c r="H108"/>
  <c r="F108"/>
  <c r="G107"/>
  <c r="H107"/>
  <c r="F107"/>
  <c r="G106"/>
  <c r="H106"/>
  <c r="F106"/>
  <c r="G93"/>
  <c r="H93"/>
  <c r="F93"/>
  <c r="G92"/>
  <c r="H92"/>
  <c r="F92"/>
  <c r="G91"/>
  <c r="H91"/>
  <c r="F91"/>
  <c r="G56"/>
  <c r="H56"/>
  <c r="F56"/>
  <c r="G55"/>
  <c r="H55"/>
  <c r="F55"/>
  <c r="G53"/>
  <c r="H53"/>
  <c r="F53"/>
  <c r="G49"/>
  <c r="H49"/>
  <c r="F49"/>
  <c r="G48"/>
  <c r="H48"/>
  <c r="F48"/>
  <c r="G45"/>
  <c r="H45"/>
  <c r="F45"/>
  <c r="G44"/>
  <c r="H44"/>
  <c r="F44"/>
  <c r="G42"/>
  <c r="H42"/>
  <c r="F42"/>
  <c r="C41"/>
  <c r="F33"/>
  <c r="E33"/>
  <c r="D33"/>
  <c r="F35"/>
  <c r="E35"/>
  <c r="D35"/>
  <c r="C34"/>
  <c r="F32"/>
  <c r="E32"/>
  <c r="D32"/>
  <c r="F31"/>
  <c r="D31"/>
  <c r="F30"/>
  <c r="D30"/>
  <c r="F29"/>
  <c r="D29"/>
  <c r="F28"/>
  <c r="E28"/>
  <c r="D28"/>
  <c r="C27"/>
  <c r="F25"/>
  <c r="E25"/>
  <c r="D25"/>
  <c r="F24"/>
  <c r="E24"/>
  <c r="D24"/>
  <c r="F21"/>
  <c r="F20"/>
  <c r="F19"/>
  <c r="E19"/>
  <c r="D19"/>
  <c r="F18"/>
  <c r="E18"/>
  <c r="H485" i="1"/>
  <c r="I485"/>
  <c r="G485"/>
  <c r="D18" i="2"/>
  <c r="F16"/>
  <c r="E16"/>
  <c r="D16"/>
  <c r="F15"/>
  <c r="E15"/>
  <c r="D15"/>
  <c r="F13"/>
  <c r="E13"/>
  <c r="D13"/>
  <c r="H492" i="1"/>
  <c r="H489" s="1"/>
  <c r="I492"/>
  <c r="I489" s="1"/>
  <c r="F52" i="2" l="1"/>
  <c r="G46"/>
  <c r="H46"/>
  <c r="F46"/>
  <c r="G52"/>
  <c r="H52"/>
  <c r="G68"/>
  <c r="H68"/>
  <c r="F68"/>
  <c r="G109"/>
  <c r="H109"/>
  <c r="F109"/>
  <c r="G114"/>
  <c r="H114"/>
  <c r="F114"/>
  <c r="F40"/>
  <c r="G40"/>
  <c r="H40"/>
  <c r="H36" s="1"/>
  <c r="H488" i="1"/>
  <c r="H487" s="1"/>
  <c r="I488"/>
  <c r="I487" s="1"/>
  <c r="G203" i="2"/>
  <c r="H203"/>
  <c r="F203"/>
  <c r="H79"/>
  <c r="G90"/>
  <c r="G88" s="1"/>
  <c r="H90"/>
  <c r="H88" s="1"/>
  <c r="F79"/>
  <c r="G79"/>
  <c r="F90"/>
  <c r="F88" s="1"/>
  <c r="F11"/>
  <c r="G11"/>
  <c r="H11"/>
  <c r="H26"/>
  <c r="F26"/>
  <c r="G26"/>
  <c r="G143"/>
  <c r="H143"/>
  <c r="G23"/>
  <c r="G164"/>
  <c r="G154" s="1"/>
  <c r="H164"/>
  <c r="H154" s="1"/>
  <c r="G17"/>
  <c r="H23"/>
  <c r="H17"/>
  <c r="F164"/>
  <c r="H105"/>
  <c r="F105"/>
  <c r="G105"/>
  <c r="F23"/>
  <c r="F17"/>
  <c r="F36" l="1"/>
  <c r="G36"/>
  <c r="F10"/>
  <c r="G10"/>
  <c r="H10"/>
  <c r="H447" i="1" l="1"/>
  <c r="I447"/>
  <c r="G447"/>
  <c r="H445"/>
  <c r="I445"/>
  <c r="G445"/>
  <c r="F145" i="2" l="1"/>
  <c r="F143" s="1"/>
  <c r="H170" i="1" l="1"/>
  <c r="H169" s="1"/>
  <c r="H168" s="1"/>
  <c r="I170"/>
  <c r="I169" s="1"/>
  <c r="I168" s="1"/>
  <c r="G170"/>
  <c r="G169" s="1"/>
  <c r="G168" s="1"/>
  <c r="H152"/>
  <c r="I152"/>
  <c r="G152"/>
  <c r="H98"/>
  <c r="I98"/>
  <c r="G98"/>
  <c r="G320"/>
  <c r="G319" s="1"/>
  <c r="H320"/>
  <c r="H319" s="1"/>
  <c r="I320"/>
  <c r="I319" s="1"/>
  <c r="G132" i="2"/>
  <c r="H132"/>
  <c r="F132"/>
  <c r="G131"/>
  <c r="H131"/>
  <c r="F131"/>
  <c r="F130" s="1"/>
  <c r="G102"/>
  <c r="H102"/>
  <c r="F102"/>
  <c r="G101"/>
  <c r="H101"/>
  <c r="F101"/>
  <c r="G98"/>
  <c r="H98"/>
  <c r="F98"/>
  <c r="F97"/>
  <c r="H130" l="1"/>
  <c r="G130"/>
  <c r="F128"/>
  <c r="G100"/>
  <c r="H100"/>
  <c r="F100"/>
  <c r="E30" l="1"/>
  <c r="G138" l="1"/>
  <c r="H138"/>
  <c r="F138"/>
  <c r="F137" s="1"/>
  <c r="C139"/>
  <c r="H312" i="1"/>
  <c r="H311" s="1"/>
  <c r="H310" s="1"/>
  <c r="H309" s="1"/>
  <c r="H308" s="1"/>
  <c r="H307" s="1"/>
  <c r="I312"/>
  <c r="I311" s="1"/>
  <c r="I310" s="1"/>
  <c r="I309" s="1"/>
  <c r="I308" s="1"/>
  <c r="I307" s="1"/>
  <c r="G312"/>
  <c r="G311" s="1"/>
  <c r="G310" s="1"/>
  <c r="G309" s="1"/>
  <c r="G308" s="1"/>
  <c r="G307" l="1"/>
  <c r="E50" i="3"/>
  <c r="E49" s="1"/>
  <c r="F50"/>
  <c r="F49" s="1"/>
  <c r="D50"/>
  <c r="D49" s="1"/>
  <c r="G202" i="2"/>
  <c r="H202"/>
  <c r="F202"/>
  <c r="C202"/>
  <c r="H70" i="1"/>
  <c r="H69" s="1"/>
  <c r="H68" s="1"/>
  <c r="H67" s="1"/>
  <c r="H66" s="1"/>
  <c r="I70"/>
  <c r="I69" s="1"/>
  <c r="I68" s="1"/>
  <c r="I67" s="1"/>
  <c r="I66" s="1"/>
  <c r="G70"/>
  <c r="G69" s="1"/>
  <c r="G68" s="1"/>
  <c r="G67" s="1"/>
  <c r="G66" s="1"/>
  <c r="C196" i="2"/>
  <c r="F54" i="3"/>
  <c r="E54"/>
  <c r="G124" i="2" l="1"/>
  <c r="G123" s="1"/>
  <c r="H124"/>
  <c r="H123" s="1"/>
  <c r="F124"/>
  <c r="F123" s="1"/>
  <c r="C124"/>
  <c r="H55" i="1"/>
  <c r="H54" s="1"/>
  <c r="H53" s="1"/>
  <c r="I55"/>
  <c r="I54" s="1"/>
  <c r="I53" s="1"/>
  <c r="G55"/>
  <c r="G54" s="1"/>
  <c r="G53" s="1"/>
  <c r="H48" l="1"/>
  <c r="H47" s="1"/>
  <c r="H46" s="1"/>
  <c r="I48"/>
  <c r="I47" s="1"/>
  <c r="I46" s="1"/>
  <c r="G48"/>
  <c r="H297"/>
  <c r="I297"/>
  <c r="G297"/>
  <c r="H295"/>
  <c r="I295"/>
  <c r="G295"/>
  <c r="C144" i="2"/>
  <c r="H286" i="1"/>
  <c r="H283" s="1"/>
  <c r="I286"/>
  <c r="I283" s="1"/>
  <c r="G286"/>
  <c r="G284"/>
  <c r="C115" i="2"/>
  <c r="G46" i="1" l="1"/>
  <c r="G47"/>
  <c r="G294"/>
  <c r="H294"/>
  <c r="G283"/>
  <c r="G282" s="1"/>
  <c r="G281" s="1"/>
  <c r="G280" s="1"/>
  <c r="I294"/>
  <c r="H137" i="2"/>
  <c r="G137"/>
  <c r="I282" i="1"/>
  <c r="I281" s="1"/>
  <c r="I280" s="1"/>
  <c r="H282"/>
  <c r="H281" s="1"/>
  <c r="H280" s="1"/>
  <c r="G183" i="2"/>
  <c r="H183"/>
  <c r="G188"/>
  <c r="H188"/>
  <c r="G149"/>
  <c r="G148" s="1"/>
  <c r="H149"/>
  <c r="H148" s="1"/>
  <c r="G136"/>
  <c r="G135" s="1"/>
  <c r="H136"/>
  <c r="H135" s="1"/>
  <c r="G126"/>
  <c r="H126"/>
  <c r="G127"/>
  <c r="H127"/>
  <c r="G99"/>
  <c r="G96" s="1"/>
  <c r="G95" s="1"/>
  <c r="H99"/>
  <c r="H96" s="1"/>
  <c r="H95" s="1"/>
  <c r="C86"/>
  <c r="C84"/>
  <c r="C80"/>
  <c r="C77"/>
  <c r="C73"/>
  <c r="C72"/>
  <c r="C71"/>
  <c r="C69"/>
  <c r="C66"/>
  <c r="C65"/>
  <c r="C64"/>
  <c r="C63"/>
  <c r="H384" i="1"/>
  <c r="H383" s="1"/>
  <c r="I384"/>
  <c r="I383" s="1"/>
  <c r="G384"/>
  <c r="G383" s="1"/>
  <c r="G382" s="1"/>
  <c r="G381" s="1"/>
  <c r="G380" s="1"/>
  <c r="G379" s="1"/>
  <c r="H377"/>
  <c r="I377"/>
  <c r="G377"/>
  <c r="H375"/>
  <c r="I375"/>
  <c r="G375"/>
  <c r="H367"/>
  <c r="I367"/>
  <c r="G367"/>
  <c r="H369"/>
  <c r="I369"/>
  <c r="G369"/>
  <c r="H358"/>
  <c r="H357" s="1"/>
  <c r="H356" s="1"/>
  <c r="H355" s="1"/>
  <c r="E35" i="3" s="1"/>
  <c r="I358" i="1"/>
  <c r="I357" s="1"/>
  <c r="I356" s="1"/>
  <c r="I355" s="1"/>
  <c r="F35" i="3" s="1"/>
  <c r="G358" i="1"/>
  <c r="G357" s="1"/>
  <c r="H347"/>
  <c r="H346" s="1"/>
  <c r="I347"/>
  <c r="I346" s="1"/>
  <c r="G347"/>
  <c r="G346" s="1"/>
  <c r="H344"/>
  <c r="H343" s="1"/>
  <c r="I344"/>
  <c r="I343" s="1"/>
  <c r="G344"/>
  <c r="G343" s="1"/>
  <c r="H338"/>
  <c r="H337" s="1"/>
  <c r="I338"/>
  <c r="I337" s="1"/>
  <c r="G338"/>
  <c r="G337" s="1"/>
  <c r="H329"/>
  <c r="H328" s="1"/>
  <c r="I329"/>
  <c r="I328" s="1"/>
  <c r="G329"/>
  <c r="G328" s="1"/>
  <c r="H326"/>
  <c r="H325" s="1"/>
  <c r="H318" s="1"/>
  <c r="I326"/>
  <c r="I325" s="1"/>
  <c r="G326"/>
  <c r="G325" s="1"/>
  <c r="G322"/>
  <c r="H102"/>
  <c r="I102"/>
  <c r="G102"/>
  <c r="G181" i="2" l="1"/>
  <c r="H181"/>
  <c r="I318" i="1"/>
  <c r="I317" s="1"/>
  <c r="I316" s="1"/>
  <c r="F33" i="3" s="1"/>
  <c r="G356" i="1"/>
  <c r="G355" s="1"/>
  <c r="D35" i="3" s="1"/>
  <c r="G318" i="1"/>
  <c r="G317" s="1"/>
  <c r="G316" s="1"/>
  <c r="G336"/>
  <c r="G335" s="1"/>
  <c r="G334" s="1"/>
  <c r="D34" i="3" s="1"/>
  <c r="H336" i="1"/>
  <c r="H335" s="1"/>
  <c r="H334" s="1"/>
  <c r="E34" i="3" s="1"/>
  <c r="I336" i="1"/>
  <c r="I335" s="1"/>
  <c r="I334" s="1"/>
  <c r="F34" i="3" s="1"/>
  <c r="H317" i="1"/>
  <c r="H316" s="1"/>
  <c r="H366"/>
  <c r="I366"/>
  <c r="G366"/>
  <c r="G134" i="2"/>
  <c r="H134"/>
  <c r="F64"/>
  <c r="F62" s="1"/>
  <c r="G128"/>
  <c r="H128"/>
  <c r="I382" i="1"/>
  <c r="I381" s="1"/>
  <c r="I380" s="1"/>
  <c r="I379" s="1"/>
  <c r="H64" i="2"/>
  <c r="H62" s="1"/>
  <c r="G64"/>
  <c r="G62" s="1"/>
  <c r="H382" i="1"/>
  <c r="H381" s="1"/>
  <c r="H380" s="1"/>
  <c r="H379" s="1"/>
  <c r="I374"/>
  <c r="G125" i="2"/>
  <c r="G119" s="1"/>
  <c r="H125"/>
  <c r="H119" s="1"/>
  <c r="H374" i="1"/>
  <c r="G374"/>
  <c r="F61" i="2" l="1"/>
  <c r="H61"/>
  <c r="G61"/>
  <c r="G365" i="1"/>
  <c r="G364" s="1"/>
  <c r="G363" s="1"/>
  <c r="G315" s="1"/>
  <c r="H365"/>
  <c r="H364" s="1"/>
  <c r="H363" s="1"/>
  <c r="H315" s="1"/>
  <c r="H314" s="1"/>
  <c r="I365"/>
  <c r="I364" s="1"/>
  <c r="I363" s="1"/>
  <c r="I315" s="1"/>
  <c r="I314" s="1"/>
  <c r="D33" i="3"/>
  <c r="E33"/>
  <c r="G104" i="2"/>
  <c r="H104"/>
  <c r="F156"/>
  <c r="F154" s="1"/>
  <c r="E18" i="3"/>
  <c r="F18"/>
  <c r="D18"/>
  <c r="C157" i="2"/>
  <c r="H213" i="1"/>
  <c r="H212" s="1"/>
  <c r="I213"/>
  <c r="I212" s="1"/>
  <c r="G213"/>
  <c r="G212" s="1"/>
  <c r="C182" i="2"/>
  <c r="H92" i="1"/>
  <c r="H91" s="1"/>
  <c r="H90" s="1"/>
  <c r="E13" i="3" s="1"/>
  <c r="I92" i="1"/>
  <c r="I91" s="1"/>
  <c r="I90" s="1"/>
  <c r="F13" i="3" s="1"/>
  <c r="G92" i="1"/>
  <c r="G91" s="1"/>
  <c r="G90" s="1"/>
  <c r="D13" i="3" s="1"/>
  <c r="C207" i="2"/>
  <c r="C204"/>
  <c r="H544" i="1"/>
  <c r="I544"/>
  <c r="G544"/>
  <c r="H542"/>
  <c r="I542"/>
  <c r="G542"/>
  <c r="H549"/>
  <c r="H548" s="1"/>
  <c r="I549"/>
  <c r="I548" s="1"/>
  <c r="G549"/>
  <c r="G548" s="1"/>
  <c r="G211" l="1"/>
  <c r="G210" s="1"/>
  <c r="G209" s="1"/>
  <c r="G208" s="1"/>
  <c r="I211"/>
  <c r="I210" s="1"/>
  <c r="I209" s="1"/>
  <c r="I208" s="1"/>
  <c r="H211"/>
  <c r="H210" s="1"/>
  <c r="H209" s="1"/>
  <c r="H208" s="1"/>
  <c r="G314"/>
  <c r="H541"/>
  <c r="H540" s="1"/>
  <c r="G541"/>
  <c r="G540" s="1"/>
  <c r="I541"/>
  <c r="I540" s="1"/>
  <c r="E20" i="2"/>
  <c r="C20"/>
  <c r="C199"/>
  <c r="C195"/>
  <c r="C191"/>
  <c r="C190"/>
  <c r="C189"/>
  <c r="F188"/>
  <c r="C188"/>
  <c r="C186"/>
  <c r="F185"/>
  <c r="C185"/>
  <c r="F183"/>
  <c r="C183"/>
  <c r="G170"/>
  <c r="H170"/>
  <c r="F170"/>
  <c r="C170"/>
  <c r="G169"/>
  <c r="H169"/>
  <c r="F169"/>
  <c r="C169"/>
  <c r="F181" l="1"/>
  <c r="H539" i="1"/>
  <c r="E14" i="3" s="1"/>
  <c r="I539" i="1"/>
  <c r="I538" s="1"/>
  <c r="I537" s="1"/>
  <c r="G539"/>
  <c r="G538" s="1"/>
  <c r="G537" s="1"/>
  <c r="F168" i="2"/>
  <c r="F167" s="1"/>
  <c r="H168"/>
  <c r="H167" s="1"/>
  <c r="G168"/>
  <c r="G167" s="1"/>
  <c r="C165"/>
  <c r="C151"/>
  <c r="F149"/>
  <c r="F148" s="1"/>
  <c r="C149"/>
  <c r="F136"/>
  <c r="F135" s="1"/>
  <c r="C136"/>
  <c r="C131"/>
  <c r="F127"/>
  <c r="C127"/>
  <c r="F126"/>
  <c r="C126"/>
  <c r="C110"/>
  <c r="C106"/>
  <c r="C101"/>
  <c r="F99"/>
  <c r="C99"/>
  <c r="C98"/>
  <c r="C97"/>
  <c r="C93"/>
  <c r="C92"/>
  <c r="C91"/>
  <c r="H538" i="1" l="1"/>
  <c r="H537" s="1"/>
  <c r="F14" i="3"/>
  <c r="D14"/>
  <c r="F134" i="2"/>
  <c r="F96"/>
  <c r="F125"/>
  <c r="F119" s="1"/>
  <c r="C53"/>
  <c r="C54"/>
  <c r="C49"/>
  <c r="C48"/>
  <c r="C47"/>
  <c r="C44"/>
  <c r="F104" l="1"/>
  <c r="F95"/>
  <c r="C39"/>
  <c r="C38"/>
  <c r="C37"/>
  <c r="C36"/>
  <c r="E31"/>
  <c r="C31"/>
  <c r="E29"/>
  <c r="C29"/>
  <c r="C26"/>
  <c r="C25"/>
  <c r="C24"/>
  <c r="C18"/>
  <c r="C17"/>
  <c r="C14"/>
  <c r="C12"/>
  <c r="C11"/>
  <c r="C10"/>
  <c r="H477" i="1"/>
  <c r="H476" s="1"/>
  <c r="I477"/>
  <c r="I476" s="1"/>
  <c r="G477"/>
  <c r="G476" s="1"/>
  <c r="H509" l="1"/>
  <c r="H508" s="1"/>
  <c r="I509"/>
  <c r="I508" s="1"/>
  <c r="G509"/>
  <c r="G508" s="1"/>
  <c r="H500"/>
  <c r="H497" s="1"/>
  <c r="I500"/>
  <c r="I497" s="1"/>
  <c r="G500"/>
  <c r="G497" s="1"/>
  <c r="H517"/>
  <c r="I517"/>
  <c r="G517"/>
  <c r="H515"/>
  <c r="I515"/>
  <c r="G515"/>
  <c r="H524"/>
  <c r="I524"/>
  <c r="G524"/>
  <c r="H522"/>
  <c r="I522"/>
  <c r="G522"/>
  <c r="H520"/>
  <c r="I520"/>
  <c r="G520"/>
  <c r="H483"/>
  <c r="H482" s="1"/>
  <c r="E44" i="3" s="1"/>
  <c r="I483" i="1"/>
  <c r="I482" s="1"/>
  <c r="F44" i="3" s="1"/>
  <c r="G483" i="1"/>
  <c r="G482" s="1"/>
  <c r="D44" i="3" s="1"/>
  <c r="H514" i="1" l="1"/>
  <c r="G514"/>
  <c r="H505"/>
  <c r="I514"/>
  <c r="G505"/>
  <c r="G502" s="1"/>
  <c r="G519"/>
  <c r="H519"/>
  <c r="I505"/>
  <c r="I519"/>
  <c r="I481"/>
  <c r="I480" s="1"/>
  <c r="I479" s="1"/>
  <c r="H481"/>
  <c r="H480" s="1"/>
  <c r="H479" s="1"/>
  <c r="G481"/>
  <c r="G480" s="1"/>
  <c r="D46" i="3" l="1"/>
  <c r="I502" i="1"/>
  <c r="F46" i="3" s="1"/>
  <c r="H502" i="1"/>
  <c r="E46" i="3" s="1"/>
  <c r="G496" i="1"/>
  <c r="G479"/>
  <c r="H513"/>
  <c r="G513"/>
  <c r="I513"/>
  <c r="I496" l="1"/>
  <c r="I495" s="1"/>
  <c r="H496"/>
  <c r="H495" s="1"/>
  <c r="G495"/>
  <c r="H474"/>
  <c r="H473" s="1"/>
  <c r="I474"/>
  <c r="I473" s="1"/>
  <c r="G474"/>
  <c r="G473" s="1"/>
  <c r="H468"/>
  <c r="I468"/>
  <c r="G468"/>
  <c r="I494" l="1"/>
  <c r="H494"/>
  <c r="G494"/>
  <c r="G465"/>
  <c r="G464" s="1"/>
  <c r="G463" s="1"/>
  <c r="G462" s="1"/>
  <c r="H465"/>
  <c r="H464" s="1"/>
  <c r="H463" s="1"/>
  <c r="H462" s="1"/>
  <c r="I465"/>
  <c r="I464" s="1"/>
  <c r="I463" s="1"/>
  <c r="I462" s="1"/>
  <c r="G472"/>
  <c r="G471" s="1"/>
  <c r="G470" s="1"/>
  <c r="I472"/>
  <c r="I471" s="1"/>
  <c r="I470" s="1"/>
  <c r="H472"/>
  <c r="H471" s="1"/>
  <c r="H470" s="1"/>
  <c r="H404"/>
  <c r="H403" s="1"/>
  <c r="I404"/>
  <c r="I403" s="1"/>
  <c r="G404"/>
  <c r="G403" s="1"/>
  <c r="H401"/>
  <c r="H400" s="1"/>
  <c r="I401"/>
  <c r="I400" s="1"/>
  <c r="G401"/>
  <c r="G400" s="1"/>
  <c r="H271"/>
  <c r="I271"/>
  <c r="G271"/>
  <c r="H269"/>
  <c r="I269"/>
  <c r="G269"/>
  <c r="H259"/>
  <c r="I259"/>
  <c r="G259"/>
  <c r="H257"/>
  <c r="I257"/>
  <c r="I256" s="1"/>
  <c r="G257"/>
  <c r="H533"/>
  <c r="H530" s="1"/>
  <c r="I533"/>
  <c r="G533"/>
  <c r="H531"/>
  <c r="I531"/>
  <c r="G531"/>
  <c r="H230"/>
  <c r="I230"/>
  <c r="G230"/>
  <c r="H228"/>
  <c r="I228"/>
  <c r="G228"/>
  <c r="H443"/>
  <c r="H442" s="1"/>
  <c r="I443"/>
  <c r="I442" s="1"/>
  <c r="G443"/>
  <c r="G442" s="1"/>
  <c r="G441" s="1"/>
  <c r="G440" s="1"/>
  <c r="H427"/>
  <c r="H426" s="1"/>
  <c r="I427"/>
  <c r="I426" s="1"/>
  <c r="G427"/>
  <c r="G426" s="1"/>
  <c r="H424"/>
  <c r="H423" s="1"/>
  <c r="I424"/>
  <c r="I423" s="1"/>
  <c r="G424"/>
  <c r="G423" s="1"/>
  <c r="H398"/>
  <c r="H397" s="1"/>
  <c r="I398"/>
  <c r="I397" s="1"/>
  <c r="G398"/>
  <c r="G397" s="1"/>
  <c r="G530" l="1"/>
  <c r="I530"/>
  <c r="G256"/>
  <c r="H256"/>
  <c r="H255" s="1"/>
  <c r="H254" s="1"/>
  <c r="H253" s="1"/>
  <c r="H252" s="1"/>
  <c r="H251" s="1"/>
  <c r="H268"/>
  <c r="G268"/>
  <c r="I227"/>
  <c r="I226" s="1"/>
  <c r="I224" s="1"/>
  <c r="I223" s="1"/>
  <c r="G227"/>
  <c r="G226" s="1"/>
  <c r="G224" s="1"/>
  <c r="G223" s="1"/>
  <c r="I268"/>
  <c r="H227"/>
  <c r="H226" s="1"/>
  <c r="H224" s="1"/>
  <c r="H223" s="1"/>
  <c r="F42" i="3"/>
  <c r="I461" i="1"/>
  <c r="I460" s="1"/>
  <c r="D42" i="3"/>
  <c r="G461" i="1"/>
  <c r="G460" s="1"/>
  <c r="E42" i="3"/>
  <c r="H461" i="1"/>
  <c r="H460" s="1"/>
  <c r="H529"/>
  <c r="H528" s="1"/>
  <c r="H527" s="1"/>
  <c r="H526" s="1"/>
  <c r="H441"/>
  <c r="H440" s="1"/>
  <c r="I441"/>
  <c r="I440" s="1"/>
  <c r="G396"/>
  <c r="G395" s="1"/>
  <c r="G394" s="1"/>
  <c r="D36" i="3" s="1"/>
  <c r="H396" i="1"/>
  <c r="H395" s="1"/>
  <c r="H394" s="1"/>
  <c r="E36" i="3" s="1"/>
  <c r="I396" i="1"/>
  <c r="I395" s="1"/>
  <c r="I394" s="1"/>
  <c r="F36" i="3" s="1"/>
  <c r="G529" i="1"/>
  <c r="G528" s="1"/>
  <c r="G527" s="1"/>
  <c r="G526" s="1"/>
  <c r="I529"/>
  <c r="I528" s="1"/>
  <c r="I527" s="1"/>
  <c r="I526" s="1"/>
  <c r="I255"/>
  <c r="I254" s="1"/>
  <c r="I253" s="1"/>
  <c r="I252" s="1"/>
  <c r="I251" s="1"/>
  <c r="G255"/>
  <c r="G254" s="1"/>
  <c r="G253" s="1"/>
  <c r="G252" s="1"/>
  <c r="G251" s="1"/>
  <c r="F43" i="3"/>
  <c r="D43"/>
  <c r="E43"/>
  <c r="H267" i="1" l="1"/>
  <c r="H266" s="1"/>
  <c r="H265" s="1"/>
  <c r="I267"/>
  <c r="I266" s="1"/>
  <c r="I265" s="1"/>
  <c r="G267"/>
  <c r="G266" s="1"/>
  <c r="G265" s="1"/>
  <c r="F41" i="3"/>
  <c r="E41"/>
  <c r="D41"/>
  <c r="G439" i="1"/>
  <c r="D40" i="3" s="1"/>
  <c r="I439" i="1"/>
  <c r="F40" i="3" s="1"/>
  <c r="H439" i="1"/>
  <c r="E40" i="3" s="1"/>
  <c r="G222" i="1"/>
  <c r="G221" s="1"/>
  <c r="D23" i="3"/>
  <c r="D22" s="1"/>
  <c r="H222" i="1"/>
  <c r="H221" s="1"/>
  <c r="E23" i="3"/>
  <c r="E22" s="1"/>
  <c r="I222" i="1"/>
  <c r="I221" s="1"/>
  <c r="F23" i="3"/>
  <c r="F22" s="1"/>
  <c r="H414" i="1"/>
  <c r="H413" s="1"/>
  <c r="I414"/>
  <c r="I413" s="1"/>
  <c r="G414"/>
  <c r="G413" s="1"/>
  <c r="H418"/>
  <c r="H417" s="1"/>
  <c r="H416" s="1"/>
  <c r="I418"/>
  <c r="I417" s="1"/>
  <c r="I416" s="1"/>
  <c r="G418"/>
  <c r="G417" s="1"/>
  <c r="G416" s="1"/>
  <c r="H411"/>
  <c r="H410" s="1"/>
  <c r="I411"/>
  <c r="I410" s="1"/>
  <c r="G411"/>
  <c r="G410" s="1"/>
  <c r="H392"/>
  <c r="H391" s="1"/>
  <c r="H390" s="1"/>
  <c r="H389" s="1"/>
  <c r="I392"/>
  <c r="I391" s="1"/>
  <c r="I390" s="1"/>
  <c r="I389" s="1"/>
  <c r="G392"/>
  <c r="G391" s="1"/>
  <c r="G390" s="1"/>
  <c r="G389" s="1"/>
  <c r="H247"/>
  <c r="I247"/>
  <c r="G247"/>
  <c r="H249"/>
  <c r="I249"/>
  <c r="G249"/>
  <c r="H240"/>
  <c r="H239" s="1"/>
  <c r="I240"/>
  <c r="G240"/>
  <c r="H242"/>
  <c r="I242"/>
  <c r="G242"/>
  <c r="H204"/>
  <c r="I204"/>
  <c r="G204"/>
  <c r="H206"/>
  <c r="I206"/>
  <c r="G206"/>
  <c r="H197"/>
  <c r="H196" s="1"/>
  <c r="I197"/>
  <c r="I196" s="1"/>
  <c r="G197"/>
  <c r="G196" s="1"/>
  <c r="H194"/>
  <c r="H193" s="1"/>
  <c r="I194"/>
  <c r="I193" s="1"/>
  <c r="G194"/>
  <c r="G193" s="1"/>
  <c r="H176"/>
  <c r="H175" s="1"/>
  <c r="H174" s="1"/>
  <c r="H173" s="1"/>
  <c r="I176"/>
  <c r="I175" s="1"/>
  <c r="I174" s="1"/>
  <c r="I173" s="1"/>
  <c r="G176"/>
  <c r="G175" s="1"/>
  <c r="G174" s="1"/>
  <c r="G173" s="1"/>
  <c r="H166"/>
  <c r="H165" s="1"/>
  <c r="I166"/>
  <c r="I165" s="1"/>
  <c r="G166"/>
  <c r="G165" s="1"/>
  <c r="H160"/>
  <c r="H159" s="1"/>
  <c r="H158" s="1"/>
  <c r="H157" s="1"/>
  <c r="H156" s="1"/>
  <c r="E27" i="3" s="1"/>
  <c r="I160" i="1"/>
  <c r="I159" s="1"/>
  <c r="I158" s="1"/>
  <c r="I157" s="1"/>
  <c r="I156" s="1"/>
  <c r="F27" i="3" s="1"/>
  <c r="G160" i="1"/>
  <c r="G159" s="1"/>
  <c r="G158" s="1"/>
  <c r="G157" s="1"/>
  <c r="G156" s="1"/>
  <c r="D27" i="3" s="1"/>
  <c r="H154" i="1"/>
  <c r="H151" s="1"/>
  <c r="I154"/>
  <c r="I151" s="1"/>
  <c r="G154"/>
  <c r="G151" s="1"/>
  <c r="H143"/>
  <c r="I143"/>
  <c r="G143"/>
  <c r="H145"/>
  <c r="I145"/>
  <c r="G145"/>
  <c r="I239" l="1"/>
  <c r="G408"/>
  <c r="H172"/>
  <c r="E29" i="3" s="1"/>
  <c r="I172" i="1"/>
  <c r="F29" i="3" s="1"/>
  <c r="G172" i="1"/>
  <c r="D29" i="3" s="1"/>
  <c r="I264" i="1"/>
  <c r="I263" s="1"/>
  <c r="H264"/>
  <c r="H263" s="1"/>
  <c r="G264"/>
  <c r="G263" s="1"/>
  <c r="G239"/>
  <c r="I409"/>
  <c r="I408" s="1"/>
  <c r="G409"/>
  <c r="H409"/>
  <c r="H408" s="1"/>
  <c r="I388"/>
  <c r="H388"/>
  <c r="G388"/>
  <c r="H164"/>
  <c r="H163" s="1"/>
  <c r="H162" s="1"/>
  <c r="E28" i="3" s="1"/>
  <c r="G151" i="2"/>
  <c r="G150" s="1"/>
  <c r="G147" s="1"/>
  <c r="G209" s="1"/>
  <c r="I164" i="1"/>
  <c r="I163" s="1"/>
  <c r="I162" s="1"/>
  <c r="F28" i="3" s="1"/>
  <c r="H151" i="2"/>
  <c r="H150" s="1"/>
  <c r="H147" s="1"/>
  <c r="H209" s="1"/>
  <c r="G164" i="1"/>
  <c r="G163" s="1"/>
  <c r="G162" s="1"/>
  <c r="D28" i="3" s="1"/>
  <c r="F151" i="2"/>
  <c r="F150" s="1"/>
  <c r="F147" s="1"/>
  <c r="F209" s="1"/>
  <c r="G192" i="1"/>
  <c r="G191" s="1"/>
  <c r="G190" s="1"/>
  <c r="D31" i="3" s="1"/>
  <c r="D30" s="1"/>
  <c r="G203" i="1"/>
  <c r="I192"/>
  <c r="I191" s="1"/>
  <c r="I190" s="1"/>
  <c r="H203"/>
  <c r="I203"/>
  <c r="H246"/>
  <c r="I246"/>
  <c r="G246"/>
  <c r="G142"/>
  <c r="H192"/>
  <c r="H191" s="1"/>
  <c r="H190" s="1"/>
  <c r="H142"/>
  <c r="I142"/>
  <c r="H305"/>
  <c r="H304" s="1"/>
  <c r="I305"/>
  <c r="I304" s="1"/>
  <c r="G305"/>
  <c r="G304" s="1"/>
  <c r="H302"/>
  <c r="H301" s="1"/>
  <c r="I302"/>
  <c r="I301" s="1"/>
  <c r="G302"/>
  <c r="G301" s="1"/>
  <c r="H128"/>
  <c r="H127" s="1"/>
  <c r="I128"/>
  <c r="I127" s="1"/>
  <c r="G128"/>
  <c r="G127" s="1"/>
  <c r="H125"/>
  <c r="I125"/>
  <c r="G125"/>
  <c r="H123"/>
  <c r="I123"/>
  <c r="G123"/>
  <c r="H118"/>
  <c r="H117" s="1"/>
  <c r="H116" s="1"/>
  <c r="H115" s="1"/>
  <c r="I118"/>
  <c r="I117" s="1"/>
  <c r="I116" s="1"/>
  <c r="I115" s="1"/>
  <c r="G118"/>
  <c r="G117" s="1"/>
  <c r="G116" s="1"/>
  <c r="G115" s="1"/>
  <c r="H106"/>
  <c r="I106"/>
  <c r="H108"/>
  <c r="I108"/>
  <c r="G106"/>
  <c r="G108"/>
  <c r="H100"/>
  <c r="I100"/>
  <c r="G100"/>
  <c r="G97" s="1"/>
  <c r="H86"/>
  <c r="H85" s="1"/>
  <c r="H84" s="1"/>
  <c r="H83" s="1"/>
  <c r="H82" s="1"/>
  <c r="E53" i="3" s="1"/>
  <c r="I86" i="1"/>
  <c r="I85" s="1"/>
  <c r="I84" s="1"/>
  <c r="I83" s="1"/>
  <c r="I82" s="1"/>
  <c r="F53" i="3" s="1"/>
  <c r="G86" i="1"/>
  <c r="G85" s="1"/>
  <c r="G84" s="1"/>
  <c r="G83" s="1"/>
  <c r="G82" s="1"/>
  <c r="D53" i="3" s="1"/>
  <c r="H80" i="1"/>
  <c r="H79" s="1"/>
  <c r="I80"/>
  <c r="I79" s="1"/>
  <c r="G80"/>
  <c r="G79" s="1"/>
  <c r="H77"/>
  <c r="H76" s="1"/>
  <c r="I77"/>
  <c r="I76" s="1"/>
  <c r="G77"/>
  <c r="G76" s="1"/>
  <c r="H41"/>
  <c r="H40" s="1"/>
  <c r="I41"/>
  <c r="I40" s="1"/>
  <c r="G41"/>
  <c r="G40" s="1"/>
  <c r="H44"/>
  <c r="H43" s="1"/>
  <c r="I44"/>
  <c r="I43" s="1"/>
  <c r="G44"/>
  <c r="G43" s="1"/>
  <c r="H34"/>
  <c r="H33" s="1"/>
  <c r="I34"/>
  <c r="I33" s="1"/>
  <c r="G34"/>
  <c r="G33" s="1"/>
  <c r="H26"/>
  <c r="I26"/>
  <c r="G26"/>
  <c r="H24"/>
  <c r="I24"/>
  <c r="G24"/>
  <c r="G407" l="1"/>
  <c r="D39" i="3" s="1"/>
  <c r="D38" s="1"/>
  <c r="G387" i="1"/>
  <c r="G293"/>
  <c r="G292" s="1"/>
  <c r="H387"/>
  <c r="H75"/>
  <c r="H74" s="1"/>
  <c r="H73" s="1"/>
  <c r="H72" s="1"/>
  <c r="I75"/>
  <c r="I74" s="1"/>
  <c r="I73" s="1"/>
  <c r="I72" s="1"/>
  <c r="G23"/>
  <c r="G22" s="1"/>
  <c r="G21" s="1"/>
  <c r="G20" s="1"/>
  <c r="G75"/>
  <c r="G74" s="1"/>
  <c r="G73" s="1"/>
  <c r="G72" s="1"/>
  <c r="H23"/>
  <c r="H22" s="1"/>
  <c r="H21" s="1"/>
  <c r="H20" s="1"/>
  <c r="I23"/>
  <c r="I22" s="1"/>
  <c r="I21" s="1"/>
  <c r="I20" s="1"/>
  <c r="I387"/>
  <c r="H293"/>
  <c r="H292" s="1"/>
  <c r="I293"/>
  <c r="I292" s="1"/>
  <c r="I189"/>
  <c r="F31" i="3"/>
  <c r="F30" s="1"/>
  <c r="H189" i="1"/>
  <c r="E31" i="3"/>
  <c r="E30" s="1"/>
  <c r="I279" i="1"/>
  <c r="I278" s="1"/>
  <c r="G279"/>
  <c r="G278" s="1"/>
  <c r="H279"/>
  <c r="H278" s="1"/>
  <c r="G189"/>
  <c r="I141"/>
  <c r="I136" s="1"/>
  <c r="H150"/>
  <c r="H149" s="1"/>
  <c r="H148" s="1"/>
  <c r="H147" s="1"/>
  <c r="I150"/>
  <c r="I149" s="1"/>
  <c r="I148" s="1"/>
  <c r="I147" s="1"/>
  <c r="H202"/>
  <c r="H201" s="1"/>
  <c r="H200" s="1"/>
  <c r="H141"/>
  <c r="H136" s="1"/>
  <c r="I202"/>
  <c r="I201" s="1"/>
  <c r="I200" s="1"/>
  <c r="G141"/>
  <c r="G136" s="1"/>
  <c r="G202"/>
  <c r="G201" s="1"/>
  <c r="G200" s="1"/>
  <c r="G150"/>
  <c r="G149" s="1"/>
  <c r="G148" s="1"/>
  <c r="I407"/>
  <c r="G32"/>
  <c r="H407"/>
  <c r="G96"/>
  <c r="G95" s="1"/>
  <c r="I97"/>
  <c r="I96" s="1"/>
  <c r="I95" s="1"/>
  <c r="H97"/>
  <c r="H96" s="1"/>
  <c r="H95" s="1"/>
  <c r="H238"/>
  <c r="H237" s="1"/>
  <c r="H236" s="1"/>
  <c r="H235" s="1"/>
  <c r="H234" s="1"/>
  <c r="I238"/>
  <c r="I237" s="1"/>
  <c r="I236" s="1"/>
  <c r="I235" s="1"/>
  <c r="I234" s="1"/>
  <c r="G238"/>
  <c r="G237" s="1"/>
  <c r="G236" s="1"/>
  <c r="G235" s="1"/>
  <c r="G234" s="1"/>
  <c r="G122"/>
  <c r="G121" s="1"/>
  <c r="H122"/>
  <c r="H121" s="1"/>
  <c r="I122"/>
  <c r="I121" s="1"/>
  <c r="H39"/>
  <c r="H38" s="1"/>
  <c r="H36" s="1"/>
  <c r="I105"/>
  <c r="H105"/>
  <c r="G105"/>
  <c r="I39"/>
  <c r="I38" s="1"/>
  <c r="I37" s="1"/>
  <c r="F25" i="3" s="1"/>
  <c r="G39" i="1"/>
  <c r="G38" s="1"/>
  <c r="G37" s="1"/>
  <c r="D25" i="3" s="1"/>
  <c r="G31" i="1"/>
  <c r="H32"/>
  <c r="H31"/>
  <c r="I32"/>
  <c r="I31"/>
  <c r="G406" l="1"/>
  <c r="G386" s="1"/>
  <c r="H120"/>
  <c r="E19" i="3" s="1"/>
  <c r="I120" i="1"/>
  <c r="F19" i="3" s="1"/>
  <c r="G120" i="1"/>
  <c r="D19" i="3" s="1"/>
  <c r="I291" i="1"/>
  <c r="I290" s="1"/>
  <c r="G291"/>
  <c r="G290" s="1"/>
  <c r="H291"/>
  <c r="H290" s="1"/>
  <c r="F26" i="3"/>
  <c r="E26"/>
  <c r="D26"/>
  <c r="G147" i="1"/>
  <c r="H104"/>
  <c r="H94" s="1"/>
  <c r="I104"/>
  <c r="I94" s="1"/>
  <c r="H199"/>
  <c r="E37" i="3" s="1"/>
  <c r="E32" s="1"/>
  <c r="I199" i="1"/>
  <c r="F37" i="3" s="1"/>
  <c r="F32" s="1"/>
  <c r="F17"/>
  <c r="E17"/>
  <c r="D17"/>
  <c r="G199" i="1"/>
  <c r="D37" i="3" s="1"/>
  <c r="D32" s="1"/>
  <c r="E39"/>
  <c r="E38" s="1"/>
  <c r="H406" i="1"/>
  <c r="H386" s="1"/>
  <c r="F39" i="3"/>
  <c r="F38" s="1"/>
  <c r="I406" i="1"/>
  <c r="I386" s="1"/>
  <c r="G104"/>
  <c r="G94" s="1"/>
  <c r="F52" i="3"/>
  <c r="F51" s="1"/>
  <c r="G30" i="1"/>
  <c r="D21" i="3"/>
  <c r="D20" s="1"/>
  <c r="E52"/>
  <c r="E51" s="1"/>
  <c r="H30" i="1"/>
  <c r="E21" i="3"/>
  <c r="E20" s="1"/>
  <c r="I30" i="1"/>
  <c r="F21" i="3"/>
  <c r="F20" s="1"/>
  <c r="D52"/>
  <c r="D51" s="1"/>
  <c r="I36" i="1"/>
  <c r="H37"/>
  <c r="E25" i="3" s="1"/>
  <c r="G36" i="1"/>
  <c r="H89" l="1"/>
  <c r="H88" s="1"/>
  <c r="I89"/>
  <c r="I88" s="1"/>
  <c r="D24" i="3"/>
  <c r="F24"/>
  <c r="E24"/>
  <c r="G89" i="1"/>
  <c r="H18"/>
  <c r="H17" s="1"/>
  <c r="I18"/>
  <c r="I17" s="1"/>
  <c r="G18"/>
  <c r="G17" s="1"/>
  <c r="G88" l="1"/>
  <c r="H16"/>
  <c r="H15" s="1"/>
  <c r="H14" s="1"/>
  <c r="I16"/>
  <c r="I15" s="1"/>
  <c r="I14" s="1"/>
  <c r="G16"/>
  <c r="G15" s="1"/>
  <c r="G14" s="1"/>
  <c r="I13" l="1"/>
  <c r="I552" s="1"/>
  <c r="H13"/>
  <c r="H552" s="1"/>
  <c r="E15" i="3"/>
  <c r="E12" s="1"/>
  <c r="E55" s="1"/>
  <c r="F15"/>
  <c r="F12" s="1"/>
  <c r="F55" s="1"/>
  <c r="D15"/>
  <c r="D12" s="1"/>
  <c r="D55" s="1"/>
  <c r="H211" i="2" l="1"/>
  <c r="G211"/>
  <c r="G13" i="1"/>
  <c r="G552" s="1"/>
  <c r="G556" s="1"/>
  <c r="I554" l="1"/>
  <c r="H554"/>
  <c r="F57" i="3"/>
  <c r="E57"/>
  <c r="D57"/>
  <c r="F211" i="2" l="1"/>
</calcChain>
</file>

<file path=xl/sharedStrings.xml><?xml version="1.0" encoding="utf-8"?>
<sst xmlns="http://schemas.openxmlformats.org/spreadsheetml/2006/main" count="2136" uniqueCount="470">
  <si>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</si>
  <si>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</si>
  <si>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</si>
  <si>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</si>
  <si>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</si>
  <si>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</si>
  <si>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</si>
  <si>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</si>
  <si>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</si>
  <si>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</si>
  <si>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</si>
  <si>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</si>
  <si>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</si>
  <si>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 xml:space="preserve">Ведомственная структура расходов районного бюджета </t>
  </si>
  <si>
    <t>Сумма на          2018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</si>
  <si>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</si>
  <si>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Мотыгинского района "Управление муниципальными финансами" </t>
  </si>
  <si>
    <t>Подпрограмма "Обеспечение реализации муниципальной программы и прочие мероприятия"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</si>
  <si>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</si>
  <si>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</si>
  <si>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</si>
  <si>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</si>
  <si>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</si>
  <si>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Межбюджетные трансферты</t>
  </si>
  <si>
    <t>Субвенции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</si>
  <si>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</si>
  <si>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</si>
  <si>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Мобилизационная и вневойсковая подготовка</t>
  </si>
  <si>
    <t>Непрограммные расходы отдельных органов исполнительной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</si>
  <si>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</si>
  <si>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Общеэкономические вопросы</t>
  </si>
  <si>
    <t>Муниципальная программа "Содействие занятости населения Мотыгинского района"</t>
  </si>
  <si>
    <t>Организация временного трудоустройства несовершеннолетних граждан  в возрасте от 14 до 18 лет в свободное от учебы время</t>
  </si>
  <si>
    <t>Иные межбюджетные трансферты</t>
  </si>
  <si>
    <t>Организация общественных и временных работ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</si>
  <si>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</si>
  <si>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 "Управление муниципальными финансами Мотыгинского района"</t>
  </si>
  <si>
    <t>Подпрограмма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</t>
  </si>
  <si>
    <t>Предоставление дотаций на выравнивание бюджетной обеспеченности муниципальных образований Мотыгинского района из регионального фонда финансовой поддержки за счет средств краевого бюджета</t>
  </si>
  <si>
    <t>Дотации</t>
  </si>
  <si>
    <t>Предоставление дотаций на выравнивание бюджетной обеспеченности муниципальных образований Мотыгинского района из регионального фонда финансовой поддержки за счет средств районного  бюджета</t>
  </si>
  <si>
    <t>Прочие межбюджетные трансферты общего характера</t>
  </si>
  <si>
    <t>Иной межбюджетный трансферт на поддержку мер по обеспечению сбалансированности бюджетов муниципальных образований Мотыгинского района</t>
  </si>
  <si>
    <t>Муниципальная программа "Содействие развитию местного самоуправления"</t>
  </si>
  <si>
    <t>Руководство и управление в сфере установленных функций органов местного самоуправления в рамках подпрограммы "Повышение эффективности деятельности органов местного самоуправления в Мотыгинском районе""</t>
  </si>
  <si>
    <t>Субвенция на выполнение государственных полномочий по созданию и обеспечению деятельности комиссий по делам несовершеннолетних и защите их прав</t>
  </si>
  <si>
    <t>Резервные фонды</t>
  </si>
  <si>
    <t>Иные бюджетные ассигнования</t>
  </si>
  <si>
    <t>Резервные средства</t>
  </si>
  <si>
    <t>Резервный фонд администрации</t>
  </si>
  <si>
    <t>Другие общегосударственные вопросы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</si>
  <si>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</si>
  <si>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 исполнительные листы)</t>
  </si>
  <si>
    <t>Исполнение судебных актов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</si>
  <si>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</si>
  <si>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Оценка недвижимости , признание прав и регулирование отношений по государственной и муниципальной собственности в рамках непрограммных расходов отдельных органов исполнительной власти</t>
  </si>
  <si>
    <t>Мероприятия по землеустройству и землепользованию  в рамках непрограммных расходов отдельных органов исполнительной власти</t>
  </si>
  <si>
    <t>Софинансирование к субсидии на проведение и организацию акарицидных обработок мест массового отдыха населения</t>
  </si>
  <si>
    <t>91700S5550</t>
  </si>
  <si>
    <t>Муниципальная программа " Обеспечение доступным и комфортным жильем в Мотыгинском районе"</t>
  </si>
  <si>
    <t>Отдельное мероприятие программы</t>
  </si>
  <si>
    <t>Субвенция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</si>
  <si>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Транспорт</t>
  </si>
  <si>
    <t>Сельское хозяйство и рыболовство</t>
  </si>
  <si>
    <t>Муниципальная программа "Развитие инвестиционной, инновационной деятельности малого и среднего предпринимательства в Мотыгинском районе"</t>
  </si>
  <si>
    <t>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</t>
  </si>
  <si>
    <t>Муниципальная программа "Развитие транспортной системы в Мотыгинском районе"</t>
  </si>
  <si>
    <t>Подпрограмма "Развитие воздушного и автомобильного пассажирского транспорта."</t>
  </si>
  <si>
    <t>Предоставление субсидии   на компенсацию расходов возникающих в результате небольшой интенсивности пассажирских потоков, юридическим лицам независимо от организационно-правовой формы, индивидуальным предпринимателям, осуществляющим регулярные пассажирские перевозки по муниципальным маршрутам  в рамках подпрограммы "Развитие воздушного и автомобильного пассажирского транспорта."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</si>
  <si>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</si>
  <si>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</t>
  </si>
  <si>
    <t>Подпрограмма "Безопасность дорожного движения в Мотыгинском районе"</t>
  </si>
  <si>
    <t>Другие вопросы в области национальной экономики</t>
  </si>
  <si>
    <t>Оказание финансовой поддержки субъектам малого и среднего предпринимательства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</si>
  <si>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</si>
  <si>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</si>
  <si>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 xml:space="preserve"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</t>
  </si>
  <si>
    <t xml:space="preserve">Коммунальное хозяйство 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</si>
  <si>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</si>
  <si>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Отдельные мероприятия</t>
  </si>
  <si>
    <t>Другие вопросы в области образования</t>
  </si>
  <si>
    <t>Муниципальная  программа Мотыгинского района «Развитие общего и дополнительного образования в Мотыгинском районе »</t>
  </si>
  <si>
    <t>Подпрограмма «Обеспечение реализации муниципальной программы"</t>
  </si>
  <si>
    <t>0 340000000</t>
  </si>
  <si>
    <t>Муниципальная программа " Обеспечение доступным и комфортным жильем в Мотыгинском районе "</t>
  </si>
  <si>
    <t>Охрана семьи и детства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</si>
  <si>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
родителей, лиц из числа детей-сирот и детей, оставшихся без попечения родителей, за счет средств краевого бюджета </t>
  </si>
  <si>
    <t xml:space="preserve">Другие общегосударственные вопросы </t>
  </si>
  <si>
    <t>Муниципальная программа "Развитие культуры"</t>
  </si>
  <si>
    <t>Подпрограмма "Развитие архивного дела в Мотыгинском районе"</t>
  </si>
  <si>
    <t>Обеспечение деятельности архивного фонда в Мотыгинском районе</t>
  </si>
  <si>
    <t>Расходы на выплаты персоналу казенных учреждений</t>
  </si>
  <si>
    <t>Субвенции бюджетам муниципальных образований на осуществление государственных полномочий в области архивного дела</t>
  </si>
  <si>
    <t>Общее образование</t>
  </si>
  <si>
    <t>Подпрограмма "Обеспечение условий реализации муниципальной программы и прочие мероприятия"</t>
  </si>
  <si>
    <t>Обеспечение деятельности (оказание услуг) подведомственных учреждений</t>
  </si>
  <si>
    <t>Субсидии бюджетным учреждениям</t>
  </si>
  <si>
    <t>Культура</t>
  </si>
  <si>
    <t>Подпрограмма "Культурное наследие"</t>
  </si>
  <si>
    <t>Обеспечение деятельности (оказание услуг) подведомственных учреждений  (развитие библиотечного дела) в рамках подпрограммы "Культурное наследие"</t>
  </si>
  <si>
    <t>Подпрограмма "Искусство и народное творчество"</t>
  </si>
  <si>
    <t>Обеспечение деятельности (оказание услуг) подведомственных учреждений (театр) в рамках подпрограммы "Искусство и народное творчество"</t>
  </si>
  <si>
    <t>Обеспечение деятельности (оказание услуг) подведомственных учреждений (музей) в рамках подпрограммы "Культурное наследие"</t>
  </si>
  <si>
    <t>Молодежная политика и оздоровление детей</t>
  </si>
  <si>
    <t>Содержание МБУ "Молодежный центр Мотыгинского района"</t>
  </si>
  <si>
    <t>Муниципальная программа "Молодежь Мотыгинского района в ХХ1 веке"</t>
  </si>
  <si>
    <t>Подпрограмма «Развитие системного подхода к проведению спортивно-массовых, культурно-досуговых, военно-патриотических и других мероприятий для подростков и молодежи "</t>
  </si>
  <si>
    <t>Обеспечение деятельности (оказание услуг) подведомственных учреждений (СКЦ) в рамках подпрограммы "Искусство и народное творчество"</t>
  </si>
  <si>
    <t>Осуществление части полномочий по обеспечению населения услугами по организации досуга и услугами организации культуры</t>
  </si>
  <si>
    <t>Другие вопросы в области культуры, кинематографии</t>
  </si>
  <si>
    <t>Руководство и управление в сфере установленных функций органов местного самоуправления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</si>
  <si>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</si>
  <si>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</si>
  <si>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Обеспечение деятельности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</t>
  </si>
  <si>
    <t xml:space="preserve">Руководство и управление в сфере установленных функций органов исполнительной власти </t>
  </si>
  <si>
    <t>Обеспечение деятельности подведомственных учреждений в рамках подпрограммы "Оказание муниципальных услуг, выполнение работ и исполнение муниципальных функций по вопросам деятельности органов местного самоуправления"</t>
  </si>
  <si>
    <t xml:space="preserve">Муниципальная программа Мотыгинского района "Содействие развитию местного самоуправления" </t>
  </si>
  <si>
    <t>Подпрограмма "Организация  планирования показателей деятельности, осуществление бухгалтерского учета, исполнение смет и планов ФХД, налогового учета и отчетности"</t>
  </si>
  <si>
    <t>Субсидии бюджетам муниципальных образований края на поддержку деятельности муниципальных молодежных центров на 2016 год и плановый период 2017-2018 годов</t>
  </si>
  <si>
    <t>Софинансирование мероприятий субсидии бюджетам муниципальных образований края на поддержку деятельности муниципальных молодежных центров на 2016 год и плановый период 2017-2018 годов</t>
  </si>
  <si>
    <t>Пенсионное обеспечение</t>
  </si>
  <si>
    <t>Муниципальная программа "Система социальной защиты и социального обслуживания населения Мотыгинского района ".</t>
  </si>
  <si>
    <t>Подпрограмма "Обеспечение реализации муниципальных программ""</t>
  </si>
  <si>
    <t>Исполнение полномочий района по предоставлению выплаты пенсий за выслугу лет лицам, замещавшим муниципальные должности муниципальной службы.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</si>
  <si>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</si>
  <si>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</si>
  <si>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Социальное обслуживание населения</t>
  </si>
  <si>
    <t>Подпрограмма "Повышение качества и доступности социальных услуг населению""</t>
  </si>
  <si>
    <t>Субвенции бюджетам муниципальных образований края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</si>
  <si>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Социальное обеспечение населения</t>
  </si>
  <si>
    <t>Подпрограмма "Социальная поддержка семей, имеющих детей"</t>
  </si>
  <si>
    <t>Субвенции бюджетам муниципальных образований края на финансирование расходов, связанных с обеспечением бесплатного проезда детей и лиц, сопровождающих организованные группы детей, до места нахождения детских оздоровительных лагерей и обратно</t>
  </si>
  <si>
    <t>Другие вопросы в области социальной политики</t>
  </si>
  <si>
    <t>Руководство и управление в сфере установленных функций органов управления социальной защиты населения Мотыгинского района.</t>
  </si>
  <si>
    <t>Уплата налогов, сборов и иных платежей</t>
  </si>
  <si>
    <t>Расходы на выполнение функций районного бюджета</t>
  </si>
  <si>
    <t>Подпрограмма «Повышение качества жизни отдельных категорий граждан в т.ч. инвалидов, степени их социальной защищенности"</t>
  </si>
  <si>
    <t>Социальные выплаты гражданам, кроме публичных нормативных социальных выплат</t>
  </si>
  <si>
    <t>Организация сопровождения одиноких пенсионеров в стационарные учреждения</t>
  </si>
  <si>
    <t>Всего</t>
  </si>
  <si>
    <t>Раздел, подраздел</t>
  </si>
  <si>
    <t>Наименование показателя бюджетной классификации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</si>
  <si>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</si>
  <si>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</si>
  <si>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</si>
  <si>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</si>
  <si>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</si>
  <si>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</si>
  <si>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</si>
  <si>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0106</t>
  </si>
  <si>
    <t>0111</t>
  </si>
  <si>
    <t>0113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</si>
  <si>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</si>
  <si>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</si>
  <si>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</si>
  <si>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</si>
  <si>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</si>
  <si>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0309</t>
  </si>
  <si>
    <t>НАЦИОНАЛЬНАЯ ЭКОНОМИКА</t>
  </si>
  <si>
    <t>0400</t>
  </si>
  <si>
    <t xml:space="preserve"> Общеэкономические вопросы</t>
  </si>
  <si>
    <t>0401</t>
  </si>
  <si>
    <t>0405</t>
  </si>
  <si>
    <t>0408</t>
  </si>
  <si>
    <t>Дорожное хозяйство (дорожные фонды)</t>
  </si>
  <si>
    <t>0409</t>
  </si>
  <si>
    <t>0412</t>
  </si>
  <si>
    <t>ЖИЛИЩНО-КОММУНАЛЬНОЕ ХОЗЯЙСТВО</t>
  </si>
  <si>
    <t>0500</t>
  </si>
  <si>
    <t>Коммунальное хозяйство</t>
  </si>
  <si>
    <t>0502</t>
  </si>
  <si>
    <t>ОБРАЗОВАНИЕ</t>
  </si>
  <si>
    <t>0700</t>
  </si>
  <si>
    <t>Дошкольное образование</t>
  </si>
  <si>
    <t>0701</t>
  </si>
  <si>
    <t>0702</t>
  </si>
  <si>
    <t>0707</t>
  </si>
  <si>
    <t>0709</t>
  </si>
  <si>
    <t>КУЛЬТУРА, КИНЕМАТОГРАФИЯ</t>
  </si>
  <si>
    <t>0800</t>
  </si>
  <si>
    <t>0801</t>
  </si>
  <si>
    <t>0804</t>
  </si>
  <si>
    <t>СОЦИАЛЬНАЯ ПОЛИТИКА</t>
  </si>
  <si>
    <t>1000</t>
  </si>
  <si>
    <t>1001</t>
  </si>
  <si>
    <t>1002</t>
  </si>
  <si>
    <t>1003</t>
  </si>
  <si>
    <t>1006</t>
  </si>
  <si>
    <t>1400</t>
  </si>
  <si>
    <t>1401</t>
  </si>
  <si>
    <t>1403</t>
  </si>
  <si>
    <t>Условно утвержденные расходы</t>
  </si>
  <si>
    <t>ВСЕГО</t>
  </si>
  <si>
    <t/>
  </si>
  <si>
    <t>Подпрограмма "Обеспечение социальной поддержки граждан на оплату жилого помещения и коммунальных услуг."</t>
  </si>
  <si>
    <t>Подпрограмма "Развитие дошкольного образования"</t>
  </si>
  <si>
    <t>Подпрограмма «Развитие  общего образования»</t>
  </si>
  <si>
    <t>Подпрограмма «Развитие дополнительного образования детей»</t>
  </si>
  <si>
    <t>Подпрограмма «Поддержка основных направлений реализации государственной молодежной политики на территории Мотыгинского района "</t>
  </si>
  <si>
    <t>Подпрограмма «Развитие системного подхода к проведению спортивно-массовых, культурно-досуговых, военно-патриотических и других мероприятий для подростков и молодежи."</t>
  </si>
  <si>
    <t>Подпрограмма " Энергосбережение и повышение энергетической эффективности в Мотыгинском районе"</t>
  </si>
  <si>
    <t xml:space="preserve">Подпрограмма "Повышение устойчивости и перспективное развитие коммунальной инфраструктуры Мотыгинского района" </t>
  </si>
  <si>
    <t>Отдельные мероприятия программы</t>
  </si>
  <si>
    <t>Муниципальная программа "Строительство объектов социальной сферы, жилого фонда и коммунальной инфраструктуры в Мотыгинском районе".</t>
  </si>
  <si>
    <t>Подпрограмма " Строительство полигонов твердых бытовых отходов на территории Мотыгинского района".</t>
  </si>
  <si>
    <t>Подпрограмма " Строительство объектов социальной сферы, жилищного фонда и коммунальной инфраструктуры в Мотыгинском районе"</t>
  </si>
  <si>
    <t>Подпрограмма "Безопасность дорожного движения в Мотыгинском районе "</t>
  </si>
  <si>
    <t>Подпрограмма "Содержание автомобильных дорог общего пользования местного значения городских и сельских поселений"</t>
  </si>
  <si>
    <t>Подпрограмма "Переселение граждан из аварийного жилищного фонда в Мотыгинском районе"</t>
  </si>
  <si>
    <t>Подпрограмма "Обеспечение жильем молодых семей в Мотыгинском районе"</t>
  </si>
  <si>
    <t>Подпрограмма "Территориальное планирование, градостроительное зонирование и документация по планировке территории Мотыгинского района"</t>
  </si>
  <si>
    <t>Подпрограмма " Обеспечение работников органов местного самоуправления, муниципальных предприятий и учреждений Мотыгинского района служебным жильем за счет средств бюджета муниципального образования"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</si>
  <si>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 "</t>
  </si>
  <si>
    <t xml:space="preserve">Отдельные мероприятия </t>
  </si>
  <si>
    <t>Непрограммные расходы законодательного органа власти</t>
  </si>
  <si>
    <t xml:space="preserve">Депутаты законодательного органа </t>
  </si>
  <si>
    <t>Руководство и управление в сфере установленных функций органов государственной власти в рамках непрограммных расходов законодательного органа власти</t>
  </si>
  <si>
    <t>Глава муниципального образования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</si>
  <si>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</si>
  <si>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Обеспечение социальной выплаты участников подпрограммы</t>
  </si>
  <si>
    <t xml:space="preserve">Субвенции бюджетам муниципальных образований  на реализацию 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
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
без взимания родительской платы» на 2016 год и плановый период 2017 - 2018 годов </t>
  </si>
  <si>
    <t>Руководство и управление в сфере делегированных полномочий</t>
  </si>
  <si>
    <t>Субвенции бюджетам муниципальных образований края на реализацию государственных полномочий по выплате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на 2016 год и плановый период 2017-2018 годов</t>
  </si>
  <si>
    <t>Субвенции бюджетам муниципальных образований края на реализацию государственных полномочий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на 2016 год и плановый период 2017 - 2018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</si>
  <si>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</si>
  <si>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</si>
  <si>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</si>
  <si>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</si>
  <si>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Предоставление адресной материальной помощи пенсионерам, малообеспеченным, проведение мероприятий к Дню победы, социальная поддержка Совета ветеранов, приобретение открыток ко Дню победы, компенсация проезда, наборы для новорожденных</t>
  </si>
  <si>
    <t>Муниципальная программа Мотыгинского района "Защита населения и территорий Мотыгинского района от чрезвычайных ситуаций природного и техногенного характера"</t>
  </si>
  <si>
    <t>Руководство и управление в сфере установленных функций органов исполнительной власти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</si>
  <si>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 xml:space="preserve">Субвенции бюджетам муниципальных образований на компенсацию выпадающих доходов энергосеабжающих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</si>
  <si>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</si>
  <si>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</si>
  <si>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Подпрограмма " Чистая вода в Мотыгинском районе"</t>
  </si>
  <si>
    <t>Предоставление единовременной адресной материальной помощи гражданам находящихся в трудной жизненной ситуации в том числе оказание натуральной помощи</t>
  </si>
  <si>
    <t>Предоставление единовременной адресной материальной помощи гражданам находящихся в трудной жизненной ситуации, в том числе оказание натуральной помощи</t>
  </si>
  <si>
    <t>Предоставление адресной материальной помощи пенсионерам, малообеспеченным, проведение мероприятий к Дню победы, социальная поддержка Совета ветеранов, приобретение открыток ко Дню победы, компенсация проезда</t>
  </si>
  <si>
    <t>Предоставление материальной помощи по акции "Помоги пойти учиться", наборы для новорожденных</t>
  </si>
  <si>
    <t>Обеспечение деятельности подведомственных учреждений в рамках подпрограммы  "Обеспечение условий реализации муниципальной программы и прочие мероприятия"</t>
  </si>
  <si>
    <t>Обеспечение деятельности подведомственных учреждений</t>
  </si>
  <si>
    <t xml:space="preserve">Муниципальная программа Мотыгинского района "Развитие культуры и туризма" </t>
  </si>
  <si>
    <t xml:space="preserve">Другие вопросы в области жилищно-коммунального хозяйства                                                 </t>
  </si>
  <si>
    <t>Субсидии бюджетам муниципальных образований Мотыгинского района на ремонт коммунальной инфраструктуры</t>
  </si>
  <si>
    <t>Условно утвержденный расходы</t>
  </si>
  <si>
    <t>Итого</t>
  </si>
  <si>
    <t>Обслуживание государственного внутреннего и муниципального долга</t>
  </si>
  <si>
    <t>Расходы на обслуживание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</si>
  <si>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</si>
  <si>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</si>
  <si>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И МУНИЦИПАЛЬНОГО ДОЛГА</t>
  </si>
  <si>
    <t>Приложение № 5</t>
  </si>
  <si>
    <t>Приложение № 6</t>
  </si>
  <si>
    <t>Приложение № 7</t>
  </si>
  <si>
    <t>Организация утилизации и переработки бытовых промышленных отходов</t>
  </si>
  <si>
    <t>Инвентаризация и паспортизация объектов дорожного хозяйства, оформление права муниципальной собственности на объекты дорожного хозяйства и земельные участки, на которых они расположены</t>
  </si>
  <si>
    <t>Социальные выплаты гражданам, кроме публичных нормативных социальных выплат (наборы для новорожденных)</t>
  </si>
  <si>
    <t>099</t>
  </si>
  <si>
    <t>Сумма на          2019 год</t>
  </si>
  <si>
    <t>Софинансирование к субсидии бюджетам муниципальных образований на содержание автомобильных дорог общего пользования местного значения муниципальных районов, городских округов, городских и сельских поселений</t>
  </si>
  <si>
    <t>Ежемесячная денежная компенсация расходов за аренду (найм) жилого помещения специалистам учреждений социальной сферы Мотыгинского района</t>
  </si>
  <si>
    <t>Оплата стоимости набора продуктов питания или готовых блюд и их транспортировки в лагеря с дневным пребыванием детей</t>
  </si>
  <si>
    <t>Подпрограмма "Повышение эффективности деятельности органов местного самоуправления  Мотыгинского района""</t>
  </si>
  <si>
    <t>Подпрограмма "Оказание муниципальных услуг, выполнение работ и исполнение муниципальных функций по вопросам деятельности органов местного самоуправления Мотыгинского района"</t>
  </si>
  <si>
    <t>Подпрограмма "Повышение эффективности деятельности органов местного самоуправления  Мотыгинского района"</t>
  </si>
  <si>
    <t>Сумма на 2019 год</t>
  </si>
  <si>
    <t>Муниципальная программа "Развитие сельского хозяйства и регулирование рынков сельскохозяйственной продукции, сырья и продовольствия"</t>
  </si>
  <si>
    <t>Подпрограмма "Укрепление кадрового потенциала в области сельского хозяйства в Мотыгинском районе"</t>
  </si>
  <si>
    <t>Подпрограмма "Обеспечение функционирования и развития единой – дежурно диспетчерской службы Мотыгинского района"</t>
  </si>
  <si>
    <t>11300S5080</t>
  </si>
  <si>
    <t>Содержание полигона ТБО</t>
  </si>
  <si>
    <t>Субвенции бюджетам муниципальных образований края на реализацию Закона края «О наделении органов местного самоуправления муниципальных районов 
и городских округов края государственными полномочиями по обеспечению отдыха 
и оздоровления детей» на 2018 год и плановый период 2019-2020 годов</t>
  </si>
  <si>
    <t>Субвенции бюджетам муниципальных образований края на реализацию государственных полномочий по выплате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на 2018 год и плановый период 2019-2020 годов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</si>
  <si>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родителей"</t>
  </si>
  <si>
    <t>12500R0820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</si>
  <si>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</si>
  <si>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</si>
  <si>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</si>
  <si>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</si>
  <si>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Обеспечение деятельности (оказание услуг) подведомственных учреждений (СДК) в рамках подпрограммы "Искусство и народное творчество"</t>
  </si>
  <si>
    <t>Дополнительное образование</t>
  </si>
  <si>
    <t>Подпрограмма "Чистая вода в Мотыгинском районе"</t>
  </si>
  <si>
    <t>Реализация мероприятий по капитальному ремонту, реконструкции, модернизации и строительству объектов водоснабжения коммунальной инфраструктуры</t>
  </si>
  <si>
    <t xml:space="preserve">Изыскательские работы и разработка ПСД на инженерные сети в п.Первомайск для нужд реконструируемого объекта Первомайская СОШ и жителей поселения </t>
  </si>
  <si>
    <t>094</t>
  </si>
  <si>
    <t>Приобретение жилых помещений для участников подпрограммы</t>
  </si>
  <si>
    <t>Закупка товаров, работ и услуг для государственных (муниципальных) нужд</t>
  </si>
  <si>
    <t>0105</t>
  </si>
  <si>
    <t>Обеспечение деятельности подведомственных учреждений в рамках подпрограммы "Оказание муниципальных услуг, выполнение работ и исполнение муниципальных функций по вопросам деятельности органов местного самоуправления" (СДК)</t>
  </si>
  <si>
    <t>Дополнительное образование детей</t>
  </si>
  <si>
    <t>Молодежная политика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</si>
  <si>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</si>
  <si>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</si>
  <si>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Сумма на  2018 год</t>
  </si>
  <si>
    <t>Сумма на 2020 год</t>
  </si>
  <si>
    <t>Распределение бюджетных ассигнований по разделам и 
подразделам бюджетной классификации расходов бюджетов Российской Федерации 
на 2018 год и плановый период 2019-2020 годов</t>
  </si>
  <si>
    <t>на 2018 год и плановый период 2019-2020 гг.</t>
  </si>
  <si>
    <t>Сумма на          2020 год</t>
  </si>
  <si>
    <t>951</t>
  </si>
  <si>
    <t>1300</t>
  </si>
  <si>
    <t>1301</t>
  </si>
  <si>
    <t>1004</t>
  </si>
  <si>
    <t>0703</t>
  </si>
  <si>
    <t>0500000000</t>
  </si>
  <si>
    <t>0520000000</t>
  </si>
  <si>
    <t>0520000210</t>
  </si>
  <si>
    <t>0700000000</t>
  </si>
  <si>
    <t>0710000000</t>
  </si>
  <si>
    <t>0710085010</t>
  </si>
  <si>
    <t>0730000000</t>
  </si>
  <si>
    <t>0730085200</t>
  </si>
  <si>
    <t>0510000000</t>
  </si>
  <si>
    <t>0510076010</t>
  </si>
  <si>
    <t>0510050010</t>
  </si>
  <si>
    <t>0510050030</t>
  </si>
  <si>
    <t>0600000000</t>
  </si>
  <si>
    <t>0610000000</t>
  </si>
  <si>
    <t>0610000210</t>
  </si>
  <si>
    <t>0900000000</t>
  </si>
  <si>
    <t>0990000000</t>
  </si>
  <si>
    <t>09900S6070</t>
  </si>
  <si>
    <t>0790000000</t>
  </si>
  <si>
    <t>0790075770</t>
  </si>
  <si>
    <t>0790075700</t>
  </si>
  <si>
    <t>0300000000</t>
  </si>
  <si>
    <t>0340000000</t>
  </si>
  <si>
    <t>0340075520</t>
  </si>
  <si>
    <t>0800000000</t>
  </si>
  <si>
    <t>0810000000</t>
  </si>
  <si>
    <t>0820000000</t>
  </si>
  <si>
    <t>0820000610</t>
  </si>
  <si>
    <t>0200000000</t>
  </si>
  <si>
    <t>0220000000</t>
  </si>
  <si>
    <t>0220000610</t>
  </si>
  <si>
    <t>0220075190</t>
  </si>
  <si>
    <t>0630000000</t>
  </si>
  <si>
    <t>0630000610</t>
  </si>
  <si>
    <t>0620000000</t>
  </si>
  <si>
    <t>0620000610</t>
  </si>
  <si>
    <t>0620000620</t>
  </si>
  <si>
    <t>0310000000</t>
  </si>
  <si>
    <t>0310000610</t>
  </si>
  <si>
    <t>0310074080</t>
  </si>
  <si>
    <t>0310075880</t>
  </si>
  <si>
    <t>0310075540</t>
  </si>
  <si>
    <t>0320000000</t>
  </si>
  <si>
    <t>0320000610</t>
  </si>
  <si>
    <t>0320074090</t>
  </si>
  <si>
    <t>0320075640</t>
  </si>
  <si>
    <t>0330000000</t>
  </si>
  <si>
    <t>0330000660</t>
  </si>
  <si>
    <t>0340000610</t>
  </si>
  <si>
    <t>0340075560</t>
  </si>
  <si>
    <t>0320075660</t>
  </si>
  <si>
    <t>0240000000</t>
  </si>
  <si>
    <t>0240000610</t>
  </si>
  <si>
    <t>0400000000</t>
  </si>
  <si>
    <t>0420000000</t>
  </si>
  <si>
    <t>0420000610</t>
  </si>
  <si>
    <t>0420074560</t>
  </si>
  <si>
    <t>04200S4560</t>
  </si>
  <si>
    <t>0210000000</t>
  </si>
  <si>
    <t>0210000610</t>
  </si>
  <si>
    <t>0210000630</t>
  </si>
  <si>
    <t>0230000000</t>
  </si>
  <si>
    <t>0230000640</t>
  </si>
  <si>
    <t>0230000650</t>
  </si>
  <si>
    <t>0230000660</t>
  </si>
  <si>
    <t>0100000000</t>
  </si>
  <si>
    <t>0150000000</t>
  </si>
  <si>
    <t>0150001110</t>
  </si>
  <si>
    <t>0140000000</t>
  </si>
  <si>
    <t>0140001510</t>
  </si>
  <si>
    <t>0140000070</t>
  </si>
  <si>
    <t>0120000000</t>
  </si>
  <si>
    <t>0120006400</t>
  </si>
  <si>
    <t>0150080090</t>
  </si>
  <si>
    <t>0110000000</t>
  </si>
  <si>
    <t>0110080010</t>
  </si>
  <si>
    <t>0110080020</t>
  </si>
  <si>
    <t>0120080030</t>
  </si>
  <si>
    <t>0150000060</t>
  </si>
  <si>
    <t>0150075130</t>
  </si>
  <si>
    <t>Подпрограмма "Развитие физической культуры и спорта в Мотыгинском районе"</t>
  </si>
  <si>
    <t>МУНИЦИПАЛЬНАЯ ПРОГРАММА "СИСТЕМА СОЦИАЛЬНОЙ ЗАЩИТЫ И СОЦИАЛЬНОГО ОБСЛУЖИВАНИЯ НАСЕЛЕНИЯ МОТЫГИНСКОГО РАЙОНА "</t>
  </si>
  <si>
    <t xml:space="preserve">МУНИЦИПАЛЬНАЯ ПРОГРАММА МОТЫГИНСКОГО РАЙОНА "РАЗВИТИЕ КУЛЬТУРЫ И ТУРИЗМА" </t>
  </si>
  <si>
    <t>МУНИЦИПАЛЬНАЯ ПРОГРАММА МОТЫГИНСКОГО РАЙОНА «РАЗВИТИЕ ОБЩЕГО И ДОПОЛНИТЕЛЬНОГО ОБРАЗОВАНИЯ В МОТЫГИНСКОМ РАЙОНЕ »</t>
  </si>
  <si>
    <t>МУНИЦИПАЛЬНАЯ ПРОГРАММА "МОЛОДЕЖЬ МОТЫГИНСКОГО РАЙОНА В ХХ1 ВЕКЕ"</t>
  </si>
  <si>
    <t xml:space="preserve">МУНИЦИПАЛЬНАЯ ПРОГРАММА МОТЫГИНСКОГО РАЙОНА "УПРАВЛЕНИЕ МУНИЦИПАЛЬНЫМИ ФИНАНСАМИ" </t>
  </si>
  <si>
    <t>МУНИЦИПАЛЬНАЯ ПРОГРАММА "СОДЕЙСТВИЕ РАЗВИТИЮ МЕСТНОГО САМОУПРАВЛЕНИЯ"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</si>
  <si>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</si>
  <si>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ХАРАКТЕРА."</t>
  </si>
  <si>
    <t>МУНИЦИПАЛЬНАЯ ПРОГРАММА "РАЗВИТИЕ ИНВЕСТИЦИОННОЙ, ИННОВАЦИОННОЙ ДЕЯТЕЛЬНОСТИ МАЛОГО И СРЕДНЕГО ПРЕДПРИНИМАТЕЛЬСТВА В МОТЫГИНСКОМ РАЙОНЕ"</t>
  </si>
  <si>
    <t>МУНИЦИПАЛЬНАЯ ПРОГРАММА "СТРОИТЕЛЬСТВО ОБЪЕКТОВ СОЦИАЛЬНОЙ СФЕРЫ, ЖИЛОГО ФОНДА И КОММУНАЛЬНОЙ ИНФРАСТРУКТУРЫ В МОТЫГИНСКОМ РАЙОНЕ".</t>
  </si>
  <si>
    <t>МУНИЦИПАЛЬНАЯ ПРОГРАММА "РАЗВИТИЕ ТРАНСПОРТНОЙ СИСТЕМЫ В МОТЫГИНСКОМ РАЙОНЕ".</t>
  </si>
  <si>
    <t>МУНИЦИПАЛЬНАЯ ПРОГРАММА "ОБЕСПЕЧЕНИЕ ДОСТУПНЫМ И КОМФОРТНЫМ ЖИЛЬЕМ ЖИТЕЛЕЙ МОТЫГИНСКОГО РАЙОНА"</t>
  </si>
  <si>
    <t>МУНИЦИПАЛЬНАЯ ПРОГРАММА "СОДЕЙСТВИЕ ЗАНЯТОСТИ НАСЕЛЕНИЯ МОТЫГИНСКОГО РАЙОНА".</t>
  </si>
  <si>
    <t>МУНИЦИПАЛЬНАЯ ПРОГРАММА "РАЗВИТИЕ СЕЛЬСКОГО ХОЗЯЙСТВА И РЕГУЛИРОВАНИЕ РЫНКОВ СЕЛЬСКОХОЗЯЙСТВЕННОЙ ПРОДУКЦИИ, СЫРЬЯ И ПРОДОВОЛЬСТВИЯ"</t>
  </si>
  <si>
    <t>НЕПРОГРАММНЫЕ РАСХОДЫ ОРГАНОВ ИСПОЛНИТЕЛЬНОЙ ВЛАСТИ</t>
  </si>
  <si>
    <t>НЕПРОГРАММНЫЕ РАСХОДЫ ЗАКОНОДАТЕЛЬНОГО ОРГАНА ВЛАСТИ</t>
  </si>
  <si>
    <t>Сумма на 2018 год</t>
  </si>
  <si>
    <t>ФИНАНСОВО-ЭКОНОМИЧЕСКОЕ УПРАВЛЕНИЕ АДМИНИСТРАЦИИ МОТЫГИНСКОГО РАЙОНА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</si>
  <si>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</si>
  <si>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</si>
  <si>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>АДМИНИСТРАЦИЯ МОТЫГИНСКОГО РАЙОНА</t>
  </si>
  <si>
    <t>МУНИЦИПАЛЬНОЕ КАЗЁННОЕ УЧРЕЖДЕНИЕ "ЕДИНАЯ ДЕЖУРНО-ДИСПЕТЧЕРСКАЯ СЛУЖБА" МОТЫГИНСКОГО РАЙОНА</t>
  </si>
  <si>
    <t>МУНИЦИПАЛЬНОЕ КАЗЕННОЕ УЧРЕЖДЕНИЕ "МОТЫГИНСКИЙ РАЙОННЫЙ АРХИВ"</t>
  </si>
  <si>
    <t>МУНИЦИПАЛЬНОЕ КАЗЕННОЕ УЧРЕЖДЕНИЕ "СЛУЖБА ЕДИНОГО ЗАКАЗА  МОТЫГИНСКОГО РАЙОНА"</t>
  </si>
  <si>
    <t>МУНИЦИПАЛЬНОЕ КАЗЕННОЕ УЧРЕЖДЕНИЕ "ЦЕНТРАЛИЗОВАННАЯ БУХГАЛТЕРИЯ МУНИЦИПАЛЬНОГО ОБРАЗОВАНИЯ МОТЫГИНСКИЙ РАЙОН"</t>
  </si>
  <si>
    <t>МУНИЦИПАЛЬНОЕ КАЗЕННОЕ УЧРЕЖДЕНИЕ "СЛУЖБА СТРОИТЕЛЬСТВА  МОТЫГИНСКОГО РАЙОНА"</t>
  </si>
  <si>
    <t>МУНИЦИПАЛЬНОЕ КАЗЕННОЕ УЧРЕЖДЕНИЕ "ОТДЕЛ ЗЕМЕЛЬНО-ИМУЩЕСТВЕННЫХ ОТНОШЕНИЙ  МОТЫГИНСКОГО РАЙОНА"</t>
  </si>
  <si>
    <t>МУНИЦИПАЛЬНОЕ КАЗЁННОЕ УЧРЕЖДЕНИЕ "УПРАВЛЕНИЕ ОБРАЗОВАНИЯ МОТЫГИНСКОГО РАЙОНА"</t>
  </si>
  <si>
    <t>МУНИЦИПАЛЬНОЕ КАЗЕННОЕ УЧРЕЖДЕНИЕ УПРАВЛЕНИЕ КУЛЬТУРЫ МОТЫГИНСКОГО РАЙОНА</t>
  </si>
  <si>
    <t>УПРАВЛЕНИЕ СОЦИАЛЬНОЙ ЗАЩИТЫ НАСЕЛЕНИЯ АДМИНИСТРАЦИИ МОТЫГИНСКОГО РАЙОНА</t>
  </si>
  <si>
    <t>КОНТРОЛЬНО-СЧЕТНЫЙ ОРГАН МОТЫГИНСКОГО РАЙОНА</t>
  </si>
  <si>
    <t>МОТЫГИНСКИЙ РАЙОННЫЙ СОВЕТ ДЕПУТАТОВ</t>
  </si>
  <si>
    <t>Подпрограмма "Развитие внутреннего и въездного туризма"</t>
  </si>
  <si>
    <t>0130000000</t>
  </si>
  <si>
    <t>0250000000</t>
  </si>
  <si>
    <t>0410000000</t>
  </si>
  <si>
    <t>0430000000</t>
  </si>
  <si>
    <t>0640000000</t>
  </si>
  <si>
    <t>0720000000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</si>
  <si>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(исполнительные листы)</t>
  </si>
  <si>
    <t>03100S0271</t>
  </si>
  <si>
    <t>Реализация мероприятий на проведение и организацию акарицидных обработок мест массового отдыха населения</t>
  </si>
  <si>
    <t>Реализация мероприятий по содержанию автомобильных дорог общего пользования местного значения муниципальных районов, городских округов, городских и сельских поселений</t>
  </si>
  <si>
    <t>Реализация мероприятий  на поддержку деятельности муниципальных молодежных центров на 2016 год и плановый период 2017-2018 годов</t>
  </si>
  <si>
    <t>03200S0970</t>
  </si>
  <si>
    <t>03300S4370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</si>
  <si>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</si>
  <si>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Реализация мероприятий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</si>
  <si>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мероприятий на модернизацию и укрепление материально-технической базы муниципальных физкультурно-спортивных организация и муниципальных образовательных организаций, осуществляющих деятельность в области физической культуры и спорта</t>
  </si>
  <si>
    <t>0320076490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</si>
  <si>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отдельных органов исполнительной власти</t>
  </si>
  <si>
    <t>Финансирование  строительства основных конструкций, коммуникаций и оборудование муниципальной бани, разработка ПСД в п. Мотыгино</t>
  </si>
  <si>
    <t>Реализация мероприятий по осуществлению (возмещению)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</si>
  <si>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03200S8400</t>
  </si>
  <si>
    <t xml:space="preserve">Совета депутатов </t>
  </si>
  <si>
    <t>Совета депутатов</t>
  </si>
  <si>
    <t>Распределение бюджетных ассигнований по целевым статьям (муниципальным программам Мотыгинского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2018 год и плановый период 2019-2020 гг.</t>
  </si>
  <si>
    <t>Подпрограмма "Содействие органам местного самоуправления Мотыгинского района в эффективной реализации ими закрепленных полномочий и формирование комфортной современной поселенческой среды"</t>
  </si>
  <si>
    <t>МУНИЦИПАЛЬНАЯ ПРОГРАММА "РАЗВИТИЕ ФИЗИЧЕСКОЙ КУЛЬТУРЫ И СПОРТА НА ТЕРРИТОРИИ МОТЫГИНСКОГО РАЙОНА"</t>
  </si>
  <si>
    <t>Подпрограмма "Продвижение физической культуры и спорта на территории Мотыгинского района"</t>
  </si>
  <si>
    <t>Муниципальная программа "Обеспечение доступным и комфортным жильем жителей Мотыгинского района"</t>
  </si>
  <si>
    <t>Актуализация документов территориального планирования и градостроительного зонирования муниципальных образований Мотыгинского района</t>
  </si>
  <si>
    <t>12300S5910</t>
  </si>
  <si>
    <t>Реализация социокультурного проекта</t>
  </si>
  <si>
    <t>02300S4810</t>
  </si>
  <si>
    <t>Комплектование книжных фондов библиотек Мотыгинского района</t>
  </si>
  <si>
    <t>02400L5190</t>
  </si>
  <si>
    <t>02400S5190</t>
  </si>
  <si>
    <t>Разработка информационно-коммуникационного продукта в туризме, создание и модернизация туристских объектов</t>
  </si>
  <si>
    <t>02500S4800</t>
  </si>
  <si>
    <t>12300S4660</t>
  </si>
  <si>
    <t>Укрепление материально-технической базы муниципальных домов культуры, поддержка деятельности муниципальных театров</t>
  </si>
  <si>
    <t>02300L5580</t>
  </si>
  <si>
    <t>Физическая культура и спорт</t>
  </si>
  <si>
    <t>Физическая культура</t>
  </si>
  <si>
    <t>1100</t>
  </si>
  <si>
    <t>Муниципальная программа "Развитие физической культуры и спорта на территории Мотыгинского района"</t>
  </si>
  <si>
    <t>1101</t>
  </si>
  <si>
    <t>Подпрограмма "Внедрение комплекса ГТО на территории Мотыгинского района"</t>
  </si>
  <si>
    <t>Организация и проведение спортивно-массовых мероприятий на территории Мотыгинского района</t>
  </si>
  <si>
    <t>1500000000</t>
  </si>
  <si>
    <t>1510000000</t>
  </si>
  <si>
    <t>1510080070</t>
  </si>
  <si>
    <t>ФИЗИЧЕСКАЯ КУЛЬТУРА И СПОРТ</t>
  </si>
  <si>
    <t>к Решению Мотыгинского районного</t>
  </si>
  <si>
    <t>от 20.12.2017 №19-177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</si>
</sst>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"/>
  </numFmts>
  <fonts count="23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4">
    <xf numFmtId="0" fontId="0" fillId="0" borderId="0"/>
    <xf numFmtId="0" fontId="8" fillId="0" borderId="0"/>
    <xf numFmtId="0" fontId="10" fillId="0" borderId="0"/>
    <xf numFmtId="164" fontId="12" fillId="0" borderId="0" applyFont="0" applyFill="0" applyBorder="0" applyAlignment="0" applyProtection="0"/>
  </cellStyleXfs>
  <cellXfs count="22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6" fillId="0" borderId="0" xfId="2" applyFont="1" applyFill="1" applyAlignment="1">
      <alignment horizontal="right"/>
    </xf>
    <xf numFmtId="0" fontId="2" fillId="0" borderId="0" xfId="0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5" fillId="0" borderId="0" xfId="0" applyFont="1" applyFill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7" fillId="0" borderId="2" xfId="0" quotePrefix="1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justify" vertical="center" wrapText="1"/>
    </xf>
    <xf numFmtId="0" fontId="1" fillId="0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Fill="1" applyAlignment="1">
      <alignment horizontal="justify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7" fillId="0" borderId="2" xfId="0" quotePrefix="1" applyNumberFormat="1" applyFont="1" applyBorder="1" applyAlignment="1">
      <alignment horizontal="justify" vertical="center" wrapText="1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/>
    <xf numFmtId="4" fontId="3" fillId="0" borderId="0" xfId="0" applyNumberFormat="1" applyFont="1"/>
    <xf numFmtId="0" fontId="7" fillId="0" borderId="2" xfId="0" quotePrefix="1" applyNumberFormat="1" applyFont="1" applyBorder="1" applyAlignment="1">
      <alignment horizontal="left" vertical="top" wrapText="1"/>
    </xf>
    <xf numFmtId="0" fontId="11" fillId="0" borderId="0" xfId="0" applyFont="1"/>
    <xf numFmtId="0" fontId="4" fillId="0" borderId="1" xfId="0" quotePrefix="1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justify" vertical="center" wrapText="1"/>
    </xf>
    <xf numFmtId="4" fontId="7" fillId="0" borderId="2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7" fillId="0" borderId="2" xfId="0" applyNumberFormat="1" applyFont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left" vertical="center" wrapText="1"/>
    </xf>
    <xf numFmtId="0" fontId="13" fillId="0" borderId="2" xfId="0" quotePrefix="1" applyNumberFormat="1" applyFont="1" applyBorder="1" applyAlignment="1">
      <alignment horizontal="justify" vertical="center" wrapText="1"/>
    </xf>
    <xf numFmtId="0" fontId="13" fillId="0" borderId="2" xfId="0" quotePrefix="1" applyNumberFormat="1" applyFont="1" applyBorder="1" applyAlignment="1">
      <alignment horizontal="left" vertical="top" wrapText="1"/>
    </xf>
    <xf numFmtId="0" fontId="13" fillId="0" borderId="2" xfId="0" quotePrefix="1" applyNumberFormat="1" applyFont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right" vertical="center" wrapText="1"/>
    </xf>
    <xf numFmtId="0" fontId="13" fillId="0" borderId="2" xfId="0" quotePrefix="1" applyNumberFormat="1" applyFont="1" applyBorder="1" applyAlignment="1">
      <alignment horizontal="left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justify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0" borderId="1" xfId="3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165" fontId="6" fillId="2" borderId="0" xfId="0" applyNumberFormat="1" applyFont="1" applyFill="1" applyBorder="1" applyAlignment="1">
      <alignment horizontal="center" vertical="center"/>
    </xf>
    <xf numFmtId="164" fontId="6" fillId="0" borderId="1" xfId="3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3" fillId="0" borderId="1" xfId="3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NumberFormat="1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left" vertical="center" wrapText="1"/>
    </xf>
    <xf numFmtId="166" fontId="3" fillId="0" borderId="0" xfId="0" applyNumberFormat="1" applyFont="1"/>
    <xf numFmtId="0" fontId="14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 applyProtection="1">
      <alignment horizontal="justify" vertical="center" wrapText="1"/>
      <protection locked="0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center" vertical="center"/>
    </xf>
    <xf numFmtId="164" fontId="11" fillId="0" borderId="1" xfId="3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justify" vertical="center" wrapText="1"/>
    </xf>
    <xf numFmtId="164" fontId="17" fillId="0" borderId="1" xfId="3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justify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justify" vertical="center"/>
    </xf>
    <xf numFmtId="2" fontId="3" fillId="0" borderId="0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justify" vertical="center" wrapText="1"/>
    </xf>
    <xf numFmtId="0" fontId="20" fillId="0" borderId="1" xfId="0" applyNumberFormat="1" applyFont="1" applyFill="1" applyBorder="1" applyAlignment="1">
      <alignment horizontal="justify" vertical="center" wrapText="1"/>
    </xf>
    <xf numFmtId="49" fontId="20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/>
    </xf>
    <xf numFmtId="0" fontId="17" fillId="0" borderId="0" xfId="0" applyFont="1" applyAlignment="1">
      <alignment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/>
    </xf>
    <xf numFmtId="0" fontId="11" fillId="3" borderId="0" xfId="0" applyFont="1" applyFill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164" fontId="11" fillId="3" borderId="1" xfId="3" applyFont="1" applyFill="1" applyBorder="1" applyAlignment="1">
      <alignment horizontal="center" vertical="center"/>
    </xf>
    <xf numFmtId="0" fontId="18" fillId="3" borderId="0" xfId="0" applyFont="1" applyFill="1" applyAlignment="1">
      <alignment wrapText="1"/>
    </xf>
    <xf numFmtId="0" fontId="18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2" fontId="11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wrapText="1"/>
    </xf>
    <xf numFmtId="49" fontId="3" fillId="0" borderId="1" xfId="0" applyNumberFormat="1" applyFont="1" applyBorder="1" applyAlignment="1">
      <alignment horizontal="center"/>
    </xf>
    <xf numFmtId="49" fontId="11" fillId="3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8" fillId="3" borderId="1" xfId="0" applyFont="1" applyFill="1" applyBorder="1" applyAlignment="1">
      <alignment wrapText="1"/>
    </xf>
    <xf numFmtId="0" fontId="18" fillId="3" borderId="1" xfId="0" applyFont="1" applyFill="1" applyBorder="1" applyAlignment="1">
      <alignment vertical="center"/>
    </xf>
    <xf numFmtId="0" fontId="18" fillId="3" borderId="1" xfId="0" applyFont="1" applyFill="1" applyBorder="1" applyAlignment="1">
      <alignment vertical="center" wrapText="1"/>
    </xf>
    <xf numFmtId="164" fontId="3" fillId="3" borderId="1" xfId="3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Fill="1" applyBorder="1" applyAlignment="1">
      <alignment wrapText="1"/>
    </xf>
    <xf numFmtId="0" fontId="4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4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4" fillId="0" borderId="2" xfId="0" quotePrefix="1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2" fillId="0" borderId="3" xfId="0" applyNumberFormat="1" applyFont="1" applyBorder="1" applyAlignment="1">
      <alignment horizontal="center" vertical="center" wrapText="1"/>
    </xf>
    <xf numFmtId="164" fontId="3" fillId="0" borderId="1" xfId="3" applyFont="1" applyFill="1" applyBorder="1" applyAlignment="1">
      <alignment horizontal="center"/>
    </xf>
    <xf numFmtId="164" fontId="16" fillId="0" borderId="1" xfId="3" applyFont="1" applyFill="1" applyBorder="1" applyAlignment="1">
      <alignment horizontal="center" vertical="center"/>
    </xf>
    <xf numFmtId="164" fontId="11" fillId="0" borderId="1" xfId="3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7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wrapText="1"/>
    </xf>
    <xf numFmtId="0" fontId="13" fillId="0" borderId="2" xfId="0" applyNumberFormat="1" applyFont="1" applyBorder="1" applyAlignment="1">
      <alignment horizontal="justify" vertical="center" wrapText="1"/>
    </xf>
    <xf numFmtId="0" fontId="13" fillId="0" borderId="2" xfId="0" quotePrefix="1" applyNumberFormat="1" applyFont="1" applyBorder="1" applyAlignment="1">
      <alignment horizontal="center" wrapText="1"/>
    </xf>
    <xf numFmtId="4" fontId="13" fillId="0" borderId="2" xfId="0" applyNumberFormat="1" applyFont="1" applyBorder="1" applyAlignment="1">
      <alignment horizontal="right" wrapText="1"/>
    </xf>
    <xf numFmtId="0" fontId="1" fillId="0" borderId="0" xfId="0" applyFont="1" applyFill="1" applyAlignment="1">
      <alignment horizontal="center" vertical="center" wrapText="1"/>
    </xf>
    <xf numFmtId="0" fontId="13" fillId="0" borderId="2" xfId="0" quotePrefix="1" applyNumberFormat="1" applyFont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left" vertical="center" wrapText="1"/>
    </xf>
    <xf numFmtId="0" fontId="4" fillId="0" borderId="6" xfId="0" quotePrefix="1" applyNumberFormat="1" applyFont="1" applyFill="1" applyBorder="1" applyAlignment="1">
      <alignment horizontal="left" vertical="center" wrapText="1"/>
    </xf>
    <xf numFmtId="0" fontId="4" fillId="0" borderId="7" xfId="0" quotePrefix="1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4" xfId="0" quotePrefix="1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/>
    </xf>
    <xf numFmtId="0" fontId="0" fillId="0" borderId="1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6" xfId="0" applyFont="1" applyFill="1" applyBorder="1" applyAlignment="1" applyProtection="1">
      <alignment horizontal="left" vertical="center" wrapText="1"/>
      <protection locked="0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1" xfId="1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</cellXfs>
  <cellStyles count="4">
    <cellStyle name="Обычный" xfId="0" builtinId="0"/>
    <cellStyle name="Обычный 2" xfId="2"/>
    <cellStyle name="Обычный_Лист1" xfId="1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workbookViewId="0">
      <selection activeCell="D5" sqref="D5"/>
    </sheetView>
  </sheetViews>
  <sheetFormatPr defaultColWidth="34" defaultRowHeight="15.6"/>
  <cols>
    <col min="1" max="1" width="8.109375" style="24" customWidth="1"/>
    <col min="2" max="2" width="58" style="17" customWidth="1"/>
    <col min="3" max="3" width="11.33203125" style="24" customWidth="1"/>
    <col min="4" max="4" width="15.44140625" style="24" customWidth="1"/>
    <col min="5" max="5" width="14" style="24" customWidth="1"/>
    <col min="6" max="6" width="14.33203125" style="24" customWidth="1"/>
    <col min="7" max="16384" width="34" style="24"/>
  </cols>
  <sheetData>
    <row r="1" spans="1:6">
      <c r="A1" s="22"/>
      <c r="C1" s="23"/>
      <c r="D1" s="28" t="s">
        <v>251</v>
      </c>
      <c r="E1" s="25"/>
      <c r="F1" s="2"/>
    </row>
    <row r="2" spans="1:6">
      <c r="A2" s="22"/>
      <c r="C2" s="23"/>
      <c r="E2" s="25"/>
      <c r="F2" s="3"/>
    </row>
    <row r="3" spans="1:6">
      <c r="A3" s="22"/>
      <c r="C3" s="23"/>
      <c r="D3" s="24" t="s">
        <v>468</v>
      </c>
      <c r="E3" s="25"/>
      <c r="F3" s="3"/>
    </row>
    <row r="4" spans="1:6">
      <c r="A4" s="22"/>
      <c r="C4" s="23"/>
      <c r="D4" s="24" t="s">
        <v>438</v>
      </c>
      <c r="E4" s="25"/>
      <c r="F4" s="3"/>
    </row>
    <row r="5" spans="1:6">
      <c r="A5" s="22"/>
      <c r="C5" s="23"/>
      <c r="D5" s="4" t="s">
        <v>469</v>
      </c>
      <c r="E5" s="4"/>
      <c r="F5" s="5"/>
    </row>
    <row r="7" spans="1:6" ht="60.75" customHeight="1">
      <c r="A7" s="191" t="s">
        <v>295</v>
      </c>
      <c r="B7" s="191"/>
      <c r="C7" s="191"/>
      <c r="D7" s="191"/>
      <c r="E7" s="191"/>
      <c r="F7" s="191"/>
    </row>
    <row r="8" spans="1:6">
      <c r="A8" s="15"/>
      <c r="B8" s="18"/>
      <c r="C8" s="16"/>
      <c r="D8" s="16"/>
      <c r="E8" s="16"/>
      <c r="F8" s="16"/>
    </row>
    <row r="9" spans="1:6">
      <c r="A9" s="6"/>
      <c r="B9" s="19"/>
      <c r="C9" s="7"/>
      <c r="D9" s="8"/>
      <c r="E9" s="8"/>
      <c r="F9" s="8" t="s">
        <v>0</v>
      </c>
    </row>
    <row r="10" spans="1:6" ht="31.2">
      <c r="A10" s="9" t="s">
        <v>1</v>
      </c>
      <c r="B10" s="20" t="s">
        <v>141</v>
      </c>
      <c r="C10" s="10" t="s">
        <v>4</v>
      </c>
      <c r="D10" s="1" t="s">
        <v>293</v>
      </c>
      <c r="E10" s="1" t="s">
        <v>265</v>
      </c>
      <c r="F10" s="1" t="s">
        <v>294</v>
      </c>
    </row>
    <row r="11" spans="1:6">
      <c r="A11" s="11"/>
      <c r="B11" s="165" t="s">
        <v>7</v>
      </c>
      <c r="C11" s="12" t="s">
        <v>8</v>
      </c>
      <c r="D11" s="12" t="s">
        <v>9</v>
      </c>
      <c r="E11" s="12" t="s">
        <v>10</v>
      </c>
      <c r="F11" s="12" t="s">
        <v>11</v>
      </c>
    </row>
    <row r="12" spans="1:6" ht="24.75" customHeight="1">
      <c r="A12" s="34">
        <v>1</v>
      </c>
      <c r="B12" s="36" t="s">
        <v>142</v>
      </c>
      <c r="C12" s="38" t="s">
        <v>143</v>
      </c>
      <c r="D12" s="43">
        <f>D13+D14+D15+D17+D18+D19+D16</f>
        <v>118302.43</v>
      </c>
      <c r="E12" s="43">
        <f t="shared" ref="E12:F12" si="0">E13+E14+E15+E17+E18+E19+E16</f>
        <v>106277.53</v>
      </c>
      <c r="F12" s="43">
        <f t="shared" si="0"/>
        <v>106278.62999999999</v>
      </c>
    </row>
    <row r="13" spans="1:6" ht="36" customHeight="1">
      <c r="A13" s="34">
        <v>2</v>
      </c>
      <c r="B13" s="21" t="s">
        <v>144</v>
      </c>
      <c r="C13" s="13" t="s">
        <v>145</v>
      </c>
      <c r="D13" s="32">
        <f>'приложение 6'!G90</f>
        <v>1105.6300000000001</v>
      </c>
      <c r="E13" s="32">
        <f>'приложение 6'!H90</f>
        <v>1105.6300000000001</v>
      </c>
      <c r="F13" s="32">
        <f>'приложение 6'!I90</f>
        <v>1105.6300000000001</v>
      </c>
    </row>
    <row r="14" spans="1:6" ht="53.25" customHeight="1">
      <c r="A14" s="34">
        <v>3</v>
      </c>
      <c r="B14" s="21" t="s">
        <v>146</v>
      </c>
      <c r="C14" s="13" t="s">
        <v>147</v>
      </c>
      <c r="D14" s="32">
        <f>'приложение 6'!G539</f>
        <v>3887.0600000000004</v>
      </c>
      <c r="E14" s="32">
        <f>'приложение 6'!H539</f>
        <v>3887.0600000000004</v>
      </c>
      <c r="F14" s="32">
        <f>'приложение 6'!I539</f>
        <v>3887.0600000000004</v>
      </c>
    </row>
    <row r="15" spans="1:6" ht="62.4">
      <c r="A15" s="34">
        <v>4</v>
      </c>
      <c r="B15" s="21" t="s">
        <v>20</v>
      </c>
      <c r="C15" s="13" t="s">
        <v>148</v>
      </c>
      <c r="D15" s="32">
        <f>'приложение 6'!G15+'приложение 6'!G94</f>
        <v>22280.89</v>
      </c>
      <c r="E15" s="32">
        <f>'приложение 6'!H15+'приложение 6'!H94</f>
        <v>22280.89</v>
      </c>
      <c r="F15" s="32">
        <f>'приложение 6'!I15+'приложение 6'!I94</f>
        <v>22280.89</v>
      </c>
    </row>
    <row r="16" spans="1:6">
      <c r="A16" s="34">
        <v>5</v>
      </c>
      <c r="B16" s="31" t="s">
        <v>277</v>
      </c>
      <c r="C16" s="13" t="s">
        <v>287</v>
      </c>
      <c r="D16" s="32">
        <f>'приложение 6'!G114</f>
        <v>26.7</v>
      </c>
      <c r="E16" s="32">
        <f>'приложение 6'!H114</f>
        <v>1.8</v>
      </c>
      <c r="F16" s="32">
        <f>'приложение 6'!I114</f>
        <v>2.9</v>
      </c>
    </row>
    <row r="17" spans="1:6" ht="46.8">
      <c r="A17" s="34">
        <v>6</v>
      </c>
      <c r="B17" s="21" t="s">
        <v>15</v>
      </c>
      <c r="C17" s="13" t="s">
        <v>149</v>
      </c>
      <c r="D17" s="32">
        <f>'приложение 6'!G20+'приложение 6'!G528</f>
        <v>12264.880000000001</v>
      </c>
      <c r="E17" s="32">
        <f>'приложение 6'!H20+'приложение 6'!H528</f>
        <v>12264.880000000001</v>
      </c>
      <c r="F17" s="32">
        <f>'приложение 6'!I20+'приложение 6'!I528</f>
        <v>12264.880000000001</v>
      </c>
    </row>
    <row r="18" spans="1:6">
      <c r="A18" s="34">
        <v>7</v>
      </c>
      <c r="B18" s="21" t="s">
        <v>46</v>
      </c>
      <c r="C18" s="13" t="s">
        <v>150</v>
      </c>
      <c r="D18" s="32">
        <f>'приложение 6'!G119</f>
        <v>150</v>
      </c>
      <c r="E18" s="32">
        <f>'приложение 6'!H119</f>
        <v>150</v>
      </c>
      <c r="F18" s="32">
        <f>'приложение 6'!I119</f>
        <v>150</v>
      </c>
    </row>
    <row r="19" spans="1:6">
      <c r="A19" s="34">
        <v>8</v>
      </c>
      <c r="B19" s="21" t="s">
        <v>50</v>
      </c>
      <c r="C19" s="13" t="s">
        <v>151</v>
      </c>
      <c r="D19" s="32">
        <f>'приложение 6'!G120+'приложение 6'!G236+'приложение 6'!G253+'приложение 6'!G265+'приложение 6'!G280+'приложение 6'!G292</f>
        <v>78587.26999999999</v>
      </c>
      <c r="E19" s="32">
        <f>'приложение 6'!H120+'приложение 6'!H236+'приложение 6'!H253+'приложение 6'!H265+'приложение 6'!H280+'приложение 6'!H292</f>
        <v>66587.26999999999</v>
      </c>
      <c r="F19" s="32">
        <f>'приложение 6'!I120+'приложение 6'!I236+'приложение 6'!I253+'приложение 6'!I265+'приложение 6'!I280+'приложение 6'!I292</f>
        <v>66587.26999999999</v>
      </c>
    </row>
    <row r="20" spans="1:6" ht="29.25" customHeight="1">
      <c r="A20" s="34">
        <v>9</v>
      </c>
      <c r="B20" s="36" t="s">
        <v>152</v>
      </c>
      <c r="C20" s="38" t="s">
        <v>153</v>
      </c>
      <c r="D20" s="39">
        <f>D21</f>
        <v>1518.4</v>
      </c>
      <c r="E20" s="39">
        <f t="shared" ref="E20:F20" si="1">E21</f>
        <v>1535</v>
      </c>
      <c r="F20" s="39">
        <f t="shared" si="1"/>
        <v>1591.9</v>
      </c>
    </row>
    <row r="21" spans="1:6">
      <c r="A21" s="34">
        <v>10</v>
      </c>
      <c r="B21" s="21" t="s">
        <v>27</v>
      </c>
      <c r="C21" s="13" t="s">
        <v>154</v>
      </c>
      <c r="D21" s="32">
        <f>'приложение 6'!G31</f>
        <v>1518.4</v>
      </c>
      <c r="E21" s="32">
        <f>'приложение 6'!H31</f>
        <v>1535</v>
      </c>
      <c r="F21" s="32">
        <f>'приложение 6'!I31</f>
        <v>1591.9</v>
      </c>
    </row>
    <row r="22" spans="1:6" ht="35.25" customHeight="1">
      <c r="A22" s="34">
        <v>11</v>
      </c>
      <c r="B22" s="40" t="s">
        <v>155</v>
      </c>
      <c r="C22" s="38" t="s">
        <v>156</v>
      </c>
      <c r="D22" s="41">
        <f>D23</f>
        <v>3758.74</v>
      </c>
      <c r="E22" s="41">
        <f t="shared" ref="E22:F22" si="2">E23</f>
        <v>3758.74</v>
      </c>
      <c r="F22" s="41">
        <f t="shared" si="2"/>
        <v>3758.74</v>
      </c>
    </row>
    <row r="23" spans="1:6" ht="46.8">
      <c r="A23" s="34">
        <v>12</v>
      </c>
      <c r="B23" s="21" t="s">
        <v>111</v>
      </c>
      <c r="C23" s="13" t="s">
        <v>157</v>
      </c>
      <c r="D23" s="32">
        <f>'приложение 6'!G223</f>
        <v>3758.74</v>
      </c>
      <c r="E23" s="32">
        <f>'приложение 6'!H223</f>
        <v>3758.74</v>
      </c>
      <c r="F23" s="32">
        <f>'приложение 6'!I223</f>
        <v>3758.74</v>
      </c>
    </row>
    <row r="24" spans="1:6" ht="33.75" customHeight="1">
      <c r="A24" s="34">
        <v>13</v>
      </c>
      <c r="B24" s="36" t="s">
        <v>158</v>
      </c>
      <c r="C24" s="38" t="s">
        <v>159</v>
      </c>
      <c r="D24" s="42">
        <f>D25+D26+D27+D28+D29</f>
        <v>11507.21</v>
      </c>
      <c r="E24" s="42">
        <f t="shared" ref="E24:F24" si="3">E25+E26+E27+E28+E29</f>
        <v>10830.000000000002</v>
      </c>
      <c r="F24" s="42">
        <f t="shared" si="3"/>
        <v>10839.000000000002</v>
      </c>
    </row>
    <row r="25" spans="1:6">
      <c r="A25" s="34">
        <v>14</v>
      </c>
      <c r="B25" s="21" t="s">
        <v>160</v>
      </c>
      <c r="C25" s="13" t="s">
        <v>161</v>
      </c>
      <c r="D25" s="32">
        <f>'приложение 6'!G37</f>
        <v>400</v>
      </c>
      <c r="E25" s="32">
        <f>'приложение 6'!H37</f>
        <v>0</v>
      </c>
      <c r="F25" s="32">
        <f>'приложение 6'!I37</f>
        <v>0</v>
      </c>
    </row>
    <row r="26" spans="1:6">
      <c r="A26" s="34">
        <v>15</v>
      </c>
      <c r="B26" s="21" t="s">
        <v>63</v>
      </c>
      <c r="C26" s="13" t="s">
        <v>162</v>
      </c>
      <c r="D26" s="32">
        <f>'приложение 6'!G148</f>
        <v>549.9</v>
      </c>
      <c r="E26" s="32">
        <f>'приложение 6'!H148</f>
        <v>549.9</v>
      </c>
      <c r="F26" s="32">
        <f>'приложение 6'!I148</f>
        <v>549.9</v>
      </c>
    </row>
    <row r="27" spans="1:6">
      <c r="A27" s="34">
        <v>16</v>
      </c>
      <c r="B27" s="21" t="s">
        <v>62</v>
      </c>
      <c r="C27" s="13" t="s">
        <v>163</v>
      </c>
      <c r="D27" s="32">
        <f>'приложение 6'!G156</f>
        <v>9529.2000000000007</v>
      </c>
      <c r="E27" s="32">
        <f>'приложение 6'!H156</f>
        <v>9529.2000000000007</v>
      </c>
      <c r="F27" s="32">
        <f>'приложение 6'!I156</f>
        <v>9529.2000000000007</v>
      </c>
    </row>
    <row r="28" spans="1:6">
      <c r="A28" s="34">
        <v>17</v>
      </c>
      <c r="B28" s="21" t="s">
        <v>164</v>
      </c>
      <c r="C28" s="13" t="s">
        <v>165</v>
      </c>
      <c r="D28" s="32">
        <f>'приложение 6'!G162</f>
        <v>329.3</v>
      </c>
      <c r="E28" s="32">
        <f>'приложение 6'!H162</f>
        <v>363.7</v>
      </c>
      <c r="F28" s="32">
        <f>'приложение 6'!I162</f>
        <v>372.7</v>
      </c>
    </row>
    <row r="29" spans="1:6">
      <c r="A29" s="34">
        <v>18</v>
      </c>
      <c r="B29" s="21" t="s">
        <v>72</v>
      </c>
      <c r="C29" s="13" t="s">
        <v>166</v>
      </c>
      <c r="D29" s="32">
        <f>'приложение 6'!G172</f>
        <v>698.81</v>
      </c>
      <c r="E29" s="32">
        <f>'приложение 6'!H172</f>
        <v>387.2</v>
      </c>
      <c r="F29" s="32">
        <f>'приложение 6'!I172</f>
        <v>387.2</v>
      </c>
    </row>
    <row r="30" spans="1:6" ht="34.5" customHeight="1">
      <c r="A30" s="34">
        <v>19</v>
      </c>
      <c r="B30" s="36" t="s">
        <v>167</v>
      </c>
      <c r="C30" s="38" t="s">
        <v>168</v>
      </c>
      <c r="D30" s="39">
        <f>D31</f>
        <v>68666.62</v>
      </c>
      <c r="E30" s="39">
        <f t="shared" ref="E30:F30" si="4">E31</f>
        <v>69614.42</v>
      </c>
      <c r="F30" s="39">
        <f t="shared" si="4"/>
        <v>55705.82</v>
      </c>
    </row>
    <row r="31" spans="1:6">
      <c r="A31" s="34">
        <v>20</v>
      </c>
      <c r="B31" s="21" t="s">
        <v>169</v>
      </c>
      <c r="C31" s="13" t="s">
        <v>170</v>
      </c>
      <c r="D31" s="32">
        <f>'приложение 6'!G190+'приложение 6'!G47+'приложение 6'!G308</f>
        <v>68666.62</v>
      </c>
      <c r="E31" s="32">
        <f>'приложение 6'!H190+'приложение 6'!H47+'приложение 6'!H308</f>
        <v>69614.42</v>
      </c>
      <c r="F31" s="32">
        <f>'приложение 6'!I190+'приложение 6'!I47+'приложение 6'!I308</f>
        <v>55705.82</v>
      </c>
    </row>
    <row r="32" spans="1:6" ht="31.5" customHeight="1">
      <c r="A32" s="34">
        <v>21</v>
      </c>
      <c r="B32" s="36" t="s">
        <v>171</v>
      </c>
      <c r="C32" s="38" t="s">
        <v>172</v>
      </c>
      <c r="D32" s="39">
        <f>D33+D34+D36+D37+D35</f>
        <v>469327.30999999994</v>
      </c>
      <c r="E32" s="39">
        <f t="shared" ref="E32:F32" si="5">E33+E34+E36+E37+E35</f>
        <v>468724.30999999994</v>
      </c>
      <c r="F32" s="39">
        <f t="shared" si="5"/>
        <v>468724.30999999994</v>
      </c>
    </row>
    <row r="33" spans="1:6">
      <c r="A33" s="34">
        <v>22</v>
      </c>
      <c r="B33" s="21" t="s">
        <v>173</v>
      </c>
      <c r="C33" s="13" t="s">
        <v>174</v>
      </c>
      <c r="D33" s="32">
        <f>'приложение 6'!G316</f>
        <v>154703.69</v>
      </c>
      <c r="E33" s="32">
        <f>'приложение 6'!H316</f>
        <v>154690.69</v>
      </c>
      <c r="F33" s="32">
        <f>'приложение 6'!I316</f>
        <v>154690.69</v>
      </c>
    </row>
    <row r="34" spans="1:6">
      <c r="A34" s="34">
        <v>23</v>
      </c>
      <c r="B34" s="21" t="s">
        <v>93</v>
      </c>
      <c r="C34" s="13" t="s">
        <v>175</v>
      </c>
      <c r="D34" s="32">
        <f>'приложение 6'!G334</f>
        <v>248358.53999999998</v>
      </c>
      <c r="E34" s="32">
        <f>'приложение 6'!H334</f>
        <v>247968.53999999998</v>
      </c>
      <c r="F34" s="32">
        <f>'приложение 6'!I334</f>
        <v>247968.53999999998</v>
      </c>
    </row>
    <row r="35" spans="1:6">
      <c r="A35" s="34">
        <v>24</v>
      </c>
      <c r="B35" s="31" t="s">
        <v>289</v>
      </c>
      <c r="C35" s="13" t="s">
        <v>302</v>
      </c>
      <c r="D35" s="32">
        <f>'приложение 6'!G355+'приложение 6'!G393</f>
        <v>42041.23</v>
      </c>
      <c r="E35" s="32">
        <f>'приложение 6'!H355+'приложение 6'!H393</f>
        <v>41841.230000000003</v>
      </c>
      <c r="F35" s="32">
        <f>'приложение 6'!I355+'приложение 6'!I393</f>
        <v>41841.230000000003</v>
      </c>
    </row>
    <row r="36" spans="1:6">
      <c r="A36" s="34">
        <v>25</v>
      </c>
      <c r="B36" s="21" t="s">
        <v>290</v>
      </c>
      <c r="C36" s="13" t="s">
        <v>176</v>
      </c>
      <c r="D36" s="32">
        <f>'приложение 6'!G394</f>
        <v>5346.55</v>
      </c>
      <c r="E36" s="32">
        <f>'приложение 6'!H394</f>
        <v>5346.55</v>
      </c>
      <c r="F36" s="32">
        <f>'приложение 6'!I394</f>
        <v>5346.55</v>
      </c>
    </row>
    <row r="37" spans="1:6">
      <c r="A37" s="34">
        <v>26</v>
      </c>
      <c r="B37" s="21" t="s">
        <v>80</v>
      </c>
      <c r="C37" s="13" t="s">
        <v>177</v>
      </c>
      <c r="D37" s="32">
        <f>'приложение 6'!G199+'приложение 6'!G363</f>
        <v>18877.3</v>
      </c>
      <c r="E37" s="32">
        <f>'приложение 6'!H199+'приложение 6'!H363</f>
        <v>18877.3</v>
      </c>
      <c r="F37" s="32">
        <f>'приложение 6'!I199+'приложение 6'!I363</f>
        <v>18877.3</v>
      </c>
    </row>
    <row r="38" spans="1:6" ht="32.25" customHeight="1">
      <c r="A38" s="34">
        <v>27</v>
      </c>
      <c r="B38" s="36" t="s">
        <v>178</v>
      </c>
      <c r="C38" s="38" t="s">
        <v>179</v>
      </c>
      <c r="D38" s="39">
        <f>D39+D40</f>
        <v>60606.139999999992</v>
      </c>
      <c r="E38" s="39">
        <f t="shared" ref="E38:F38" si="6">E39+E40</f>
        <v>59917.749999999993</v>
      </c>
      <c r="F38" s="39">
        <f t="shared" si="6"/>
        <v>59917.749999999993</v>
      </c>
    </row>
    <row r="39" spans="1:6">
      <c r="A39" s="34">
        <v>28</v>
      </c>
      <c r="B39" s="21" t="s">
        <v>97</v>
      </c>
      <c r="C39" s="13" t="s">
        <v>180</v>
      </c>
      <c r="D39" s="32">
        <f>'приложение 6'!G407</f>
        <v>56068.939999999995</v>
      </c>
      <c r="E39" s="32">
        <f>'приложение 6'!H407</f>
        <v>55396.679999999993</v>
      </c>
      <c r="F39" s="32">
        <f>'приложение 6'!I407</f>
        <v>55396.679999999993</v>
      </c>
    </row>
    <row r="40" spans="1:6">
      <c r="A40" s="34">
        <v>29</v>
      </c>
      <c r="B40" s="21" t="s">
        <v>109</v>
      </c>
      <c r="C40" s="13" t="s">
        <v>181</v>
      </c>
      <c r="D40" s="32">
        <f>'приложение 6'!G439</f>
        <v>4537.2</v>
      </c>
      <c r="E40" s="32">
        <f>'приложение 6'!H439</f>
        <v>4521.07</v>
      </c>
      <c r="F40" s="32">
        <f>'приложение 6'!I439</f>
        <v>4521.07</v>
      </c>
    </row>
    <row r="41" spans="1:6" ht="31.5" customHeight="1">
      <c r="A41" s="34">
        <v>30</v>
      </c>
      <c r="B41" s="36" t="s">
        <v>182</v>
      </c>
      <c r="C41" s="38" t="s">
        <v>183</v>
      </c>
      <c r="D41" s="39">
        <f>D42+D43+D44+D46+D45</f>
        <v>75099.76999999999</v>
      </c>
      <c r="E41" s="39">
        <f t="shared" ref="E41:F41" si="7">E42+E43+E44+E46+E45</f>
        <v>68066.569999999992</v>
      </c>
      <c r="F41" s="39">
        <f t="shared" si="7"/>
        <v>69238.76999999999</v>
      </c>
    </row>
    <row r="42" spans="1:6">
      <c r="A42" s="34">
        <v>31</v>
      </c>
      <c r="B42" s="21" t="s">
        <v>120</v>
      </c>
      <c r="C42" s="13" t="s">
        <v>184</v>
      </c>
      <c r="D42" s="32">
        <f>'приложение 6'!G462</f>
        <v>490</v>
      </c>
      <c r="E42" s="32">
        <f>'приложение 6'!H462</f>
        <v>490</v>
      </c>
      <c r="F42" s="32">
        <f>'приложение 6'!I462</f>
        <v>490</v>
      </c>
    </row>
    <row r="43" spans="1:6">
      <c r="A43" s="34">
        <v>32</v>
      </c>
      <c r="B43" s="21" t="s">
        <v>126</v>
      </c>
      <c r="C43" s="13" t="s">
        <v>185</v>
      </c>
      <c r="D43" s="32">
        <f>'приложение 6'!G470</f>
        <v>44166.9</v>
      </c>
      <c r="E43" s="32">
        <f>'приложение 6'!H470</f>
        <v>44166.9</v>
      </c>
      <c r="F43" s="32">
        <f>'приложение 6'!I470</f>
        <v>44166.9</v>
      </c>
    </row>
    <row r="44" spans="1:6">
      <c r="A44" s="34">
        <v>33</v>
      </c>
      <c r="B44" s="21" t="s">
        <v>129</v>
      </c>
      <c r="C44" s="13" t="s">
        <v>186</v>
      </c>
      <c r="D44" s="32">
        <f>'приложение 6'!G212+'приложение 6'!G383+'приложение 6'!G482</f>
        <v>10927</v>
      </c>
      <c r="E44" s="32">
        <f>'приложение 6'!H212+'приложение 6'!H383+'приложение 6'!H482</f>
        <v>10927</v>
      </c>
      <c r="F44" s="32">
        <f>'приложение 6'!I212+'приложение 6'!I383+'приложение 6'!I482</f>
        <v>10927</v>
      </c>
    </row>
    <row r="45" spans="1:6">
      <c r="A45" s="34">
        <v>34</v>
      </c>
      <c r="B45" s="31" t="s">
        <v>85</v>
      </c>
      <c r="C45" s="13">
        <v>1004</v>
      </c>
      <c r="D45" s="32">
        <f>'приложение 6'!G220</f>
        <v>8205.4</v>
      </c>
      <c r="E45" s="32">
        <f>'приложение 6'!H220</f>
        <v>1172.2</v>
      </c>
      <c r="F45" s="32">
        <f>'приложение 6'!I220</f>
        <v>2344.4</v>
      </c>
    </row>
    <row r="46" spans="1:6">
      <c r="A46" s="34">
        <v>35</v>
      </c>
      <c r="B46" s="21" t="s">
        <v>132</v>
      </c>
      <c r="C46" s="13" t="s">
        <v>187</v>
      </c>
      <c r="D46" s="14">
        <f>'приложение 6'!G489+'приложение 6'!G497+'приложение 6'!G502+'приложение 6'!G509+'приложение 6'!G514+'приложение 6'!G519</f>
        <v>11310.47</v>
      </c>
      <c r="E46" s="14">
        <f>'приложение 6'!H489+'приложение 6'!H497+'приложение 6'!H502+'приложение 6'!H509+'приложение 6'!H514+'приложение 6'!H519</f>
        <v>11310.47</v>
      </c>
      <c r="F46" s="14">
        <f>'приложение 6'!I489+'приложение 6'!I497+'приложение 6'!I502+'приложение 6'!I509+'приложение 6'!I514+'приложение 6'!I519</f>
        <v>11310.47</v>
      </c>
    </row>
    <row r="47" spans="1:6" ht="16.2">
      <c r="A47" s="34">
        <v>36</v>
      </c>
      <c r="B47" s="188" t="s">
        <v>467</v>
      </c>
      <c r="C47" s="189">
        <v>1100</v>
      </c>
      <c r="D47" s="190">
        <f>D48</f>
        <v>100</v>
      </c>
      <c r="E47" s="190">
        <f t="shared" ref="E47:F47" si="8">E48</f>
        <v>100</v>
      </c>
      <c r="F47" s="190">
        <f t="shared" si="8"/>
        <v>100</v>
      </c>
    </row>
    <row r="48" spans="1:6">
      <c r="A48" s="34">
        <v>37</v>
      </c>
      <c r="B48" s="31" t="s">
        <v>458</v>
      </c>
      <c r="C48" s="13">
        <v>1101</v>
      </c>
      <c r="D48" s="14">
        <f>'приложение 6'!G454</f>
        <v>100</v>
      </c>
      <c r="E48" s="14">
        <f>'приложение 6'!H454</f>
        <v>100</v>
      </c>
      <c r="F48" s="14">
        <f>'приложение 6'!I454</f>
        <v>100</v>
      </c>
    </row>
    <row r="49" spans="1:6" ht="34.5" customHeight="1">
      <c r="A49" s="34">
        <v>38</v>
      </c>
      <c r="B49" s="37" t="s">
        <v>250</v>
      </c>
      <c r="C49" s="38">
        <v>1300</v>
      </c>
      <c r="D49" s="43">
        <f>D50</f>
        <v>200</v>
      </c>
      <c r="E49" s="43">
        <f t="shared" ref="E49:F49" si="9">E50</f>
        <v>200</v>
      </c>
      <c r="F49" s="43">
        <f t="shared" si="9"/>
        <v>200</v>
      </c>
    </row>
    <row r="50" spans="1:6" ht="31.2">
      <c r="A50" s="34">
        <v>39</v>
      </c>
      <c r="B50" s="27" t="s">
        <v>246</v>
      </c>
      <c r="C50" s="13">
        <v>1301</v>
      </c>
      <c r="D50" s="14">
        <f>'приложение 6'!G71</f>
        <v>200</v>
      </c>
      <c r="E50" s="14">
        <f>'приложение 6'!H71</f>
        <v>200</v>
      </c>
      <c r="F50" s="14">
        <f>'приложение 6'!I71</f>
        <v>200</v>
      </c>
    </row>
    <row r="51" spans="1:6" ht="64.8">
      <c r="A51" s="34">
        <v>40</v>
      </c>
      <c r="B51" s="36" t="s">
        <v>291</v>
      </c>
      <c r="C51" s="38" t="s">
        <v>188</v>
      </c>
      <c r="D51" s="43">
        <f>D52+D53</f>
        <v>90061.9</v>
      </c>
      <c r="E51" s="43">
        <f t="shared" ref="E51:F51" si="10">E52+E53</f>
        <v>88140.800000000003</v>
      </c>
      <c r="F51" s="43">
        <f t="shared" si="10"/>
        <v>88140.800000000003</v>
      </c>
    </row>
    <row r="52" spans="1:6">
      <c r="A52" s="34">
        <v>41</v>
      </c>
      <c r="B52" s="21" t="s">
        <v>292</v>
      </c>
      <c r="C52" s="13" t="s">
        <v>189</v>
      </c>
      <c r="D52" s="14">
        <f>'приложение 6'!G73</f>
        <v>25688.080000000002</v>
      </c>
      <c r="E52" s="14">
        <f>'приложение 6'!H73</f>
        <v>23766.980000000003</v>
      </c>
      <c r="F52" s="14">
        <f>'приложение 6'!I73</f>
        <v>23766.980000000003</v>
      </c>
    </row>
    <row r="53" spans="1:6">
      <c r="A53" s="34">
        <v>42</v>
      </c>
      <c r="B53" s="21" t="s">
        <v>41</v>
      </c>
      <c r="C53" s="13" t="s">
        <v>190</v>
      </c>
      <c r="D53" s="14">
        <f>'приложение 6'!G82</f>
        <v>64373.82</v>
      </c>
      <c r="E53" s="14">
        <f>'приложение 6'!H82</f>
        <v>64373.82</v>
      </c>
      <c r="F53" s="14">
        <f>'приложение 6'!I82</f>
        <v>64373.82</v>
      </c>
    </row>
    <row r="54" spans="1:6">
      <c r="A54" s="34">
        <v>43</v>
      </c>
      <c r="B54" s="21" t="s">
        <v>191</v>
      </c>
      <c r="C54" s="13"/>
      <c r="D54" s="14"/>
      <c r="E54" s="14">
        <f>'приложение 6'!H551</f>
        <v>0</v>
      </c>
      <c r="F54" s="14">
        <f>'приложение 6'!I551</f>
        <v>22162.9</v>
      </c>
    </row>
    <row r="55" spans="1:6" ht="30.75" customHeight="1">
      <c r="A55" s="192" t="s">
        <v>192</v>
      </c>
      <c r="B55" s="192"/>
      <c r="C55" s="38" t="s">
        <v>193</v>
      </c>
      <c r="D55" s="43">
        <f>D12+D20+D22+D24+D30+D32+D38+D41+D51+D49+D47</f>
        <v>899148.52</v>
      </c>
      <c r="E55" s="43">
        <f t="shared" ref="E55" si="11">E12+E20+E22+E24+E30+E32+E38+E41+E51+E49+E47</f>
        <v>877165.12</v>
      </c>
      <c r="F55" s="43">
        <f>F12+F20+F22+F24+F30+F32+F38+F41+F51+F49+F47+F54</f>
        <v>886658.62</v>
      </c>
    </row>
    <row r="57" spans="1:6">
      <c r="D57" s="26">
        <f>D55-'приложение 6'!G552</f>
        <v>0</v>
      </c>
      <c r="E57" s="26">
        <f>E55-'приложение 6'!H552</f>
        <v>0</v>
      </c>
      <c r="F57" s="26">
        <f>F55-'приложение 6'!I552</f>
        <v>0</v>
      </c>
    </row>
  </sheetData>
  <mergeCells count="2">
    <mergeCell ref="A7:F7"/>
    <mergeCell ref="A55:B55"/>
  </mergeCells>
  <pageMargins left="0.31496062992125984" right="0.19685039370078741" top="0.74803149606299213" bottom="0.31496062992125984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56"/>
  <sheetViews>
    <sheetView view="pageBreakPreview" topLeftCell="B1" zoomScale="93" zoomScaleNormal="84" zoomScaleSheetLayoutView="93" workbookViewId="0">
      <selection activeCell="D5" sqref="D5"/>
    </sheetView>
  </sheetViews>
  <sheetFormatPr defaultColWidth="9.109375" defaultRowHeight="13.8"/>
  <cols>
    <col min="1" max="1" width="7.88671875" style="24" customWidth="1"/>
    <col min="2" max="2" width="94" style="44" customWidth="1"/>
    <col min="3" max="4" width="11.109375" style="45" customWidth="1"/>
    <col min="5" max="5" width="12.6640625" style="45" customWidth="1"/>
    <col min="6" max="6" width="9.109375" style="45" customWidth="1"/>
    <col min="7" max="7" width="15" style="47" customWidth="1"/>
    <col min="8" max="8" width="15.33203125" style="47" customWidth="1"/>
    <col min="9" max="9" width="16" style="47" customWidth="1"/>
    <col min="10" max="10" width="9.109375" style="24"/>
    <col min="11" max="11" width="9.5546875" style="24" customWidth="1"/>
    <col min="12" max="13" width="9.5546875" style="24" bestFit="1" customWidth="1"/>
    <col min="14" max="16384" width="9.109375" style="24"/>
  </cols>
  <sheetData>
    <row r="1" spans="1:9">
      <c r="F1" s="46" t="s">
        <v>252</v>
      </c>
    </row>
    <row r="2" spans="1:9" ht="21.75" customHeight="1">
      <c r="F2" s="48" t="s">
        <v>468</v>
      </c>
    </row>
    <row r="3" spans="1:9" ht="15.75" customHeight="1">
      <c r="F3" s="48" t="s">
        <v>439</v>
      </c>
    </row>
    <row r="4" spans="1:9" ht="19.5" customHeight="1">
      <c r="F4" s="48" t="s">
        <v>469</v>
      </c>
    </row>
    <row r="7" spans="1:9">
      <c r="A7" s="193" t="s">
        <v>13</v>
      </c>
      <c r="B7" s="193"/>
      <c r="C7" s="193"/>
      <c r="D7" s="193"/>
      <c r="E7" s="193"/>
      <c r="F7" s="193"/>
      <c r="G7" s="193"/>
      <c r="H7" s="193"/>
      <c r="I7" s="193"/>
    </row>
    <row r="8" spans="1:9">
      <c r="A8" s="193" t="s">
        <v>296</v>
      </c>
      <c r="B8" s="193"/>
      <c r="C8" s="193"/>
      <c r="D8" s="193"/>
      <c r="E8" s="193"/>
      <c r="F8" s="193"/>
      <c r="G8" s="193"/>
      <c r="H8" s="193"/>
      <c r="I8" s="193"/>
    </row>
    <row r="9" spans="1:9">
      <c r="A9" s="49"/>
      <c r="B9" s="49"/>
      <c r="C9" s="49"/>
      <c r="D9" s="49"/>
      <c r="E9" s="49"/>
      <c r="F9" s="49"/>
      <c r="G9" s="49"/>
      <c r="H9" s="49"/>
      <c r="I9" s="49"/>
    </row>
    <row r="10" spans="1:9">
      <c r="A10" s="51"/>
      <c r="B10" s="52"/>
      <c r="C10" s="53"/>
      <c r="D10" s="53"/>
      <c r="E10" s="53"/>
      <c r="H10" s="50"/>
      <c r="I10" s="50" t="s">
        <v>0</v>
      </c>
    </row>
    <row r="11" spans="1:9" ht="27.6">
      <c r="A11" s="54" t="s">
        <v>1</v>
      </c>
      <c r="B11" s="54" t="s">
        <v>2</v>
      </c>
      <c r="C11" s="55" t="s">
        <v>3</v>
      </c>
      <c r="D11" s="55" t="s">
        <v>4</v>
      </c>
      <c r="E11" s="55" t="s">
        <v>5</v>
      </c>
      <c r="F11" s="55" t="s">
        <v>6</v>
      </c>
      <c r="G11" s="56" t="s">
        <v>14</v>
      </c>
      <c r="H11" s="56" t="s">
        <v>258</v>
      </c>
      <c r="I11" s="56" t="s">
        <v>297</v>
      </c>
    </row>
    <row r="12" spans="1:9">
      <c r="A12" s="57"/>
      <c r="B12" s="55" t="s">
        <v>7</v>
      </c>
      <c r="C12" s="55" t="s">
        <v>8</v>
      </c>
      <c r="D12" s="55" t="s">
        <v>9</v>
      </c>
      <c r="E12" s="55" t="s">
        <v>10</v>
      </c>
      <c r="F12" s="55" t="s">
        <v>11</v>
      </c>
      <c r="G12" s="56" t="s">
        <v>12</v>
      </c>
      <c r="H12" s="58">
        <v>7</v>
      </c>
      <c r="I12" s="58">
        <v>8</v>
      </c>
    </row>
    <row r="13" spans="1:9" ht="34.5" customHeight="1">
      <c r="A13" s="133">
        <v>1</v>
      </c>
      <c r="B13" s="140" t="s">
        <v>401</v>
      </c>
      <c r="C13" s="136" t="s">
        <v>284</v>
      </c>
      <c r="D13" s="127"/>
      <c r="E13" s="127"/>
      <c r="F13" s="127"/>
      <c r="G13" s="128">
        <f>G14+G30+G36+G72+G46+G66</f>
        <v>118599.12</v>
      </c>
      <c r="H13" s="128">
        <f>H14+H30+H36+H72+H46+H66</f>
        <v>117294.62</v>
      </c>
      <c r="I13" s="128">
        <f>I14+I30+I36+I72+I46+I66</f>
        <v>103351.52000000002</v>
      </c>
    </row>
    <row r="14" spans="1:9">
      <c r="A14" s="68">
        <v>2</v>
      </c>
      <c r="B14" s="145" t="s">
        <v>142</v>
      </c>
      <c r="C14" s="70" t="s">
        <v>284</v>
      </c>
      <c r="D14" s="70" t="s">
        <v>143</v>
      </c>
      <c r="E14" s="68"/>
      <c r="F14" s="68"/>
      <c r="G14" s="63">
        <f>G15+G20</f>
        <v>10932.500000000002</v>
      </c>
      <c r="H14" s="63">
        <f>H15+H20</f>
        <v>10932.500000000002</v>
      </c>
      <c r="I14" s="63">
        <f>I15+I20</f>
        <v>10932.500000000002</v>
      </c>
    </row>
    <row r="15" spans="1:9" ht="27.6">
      <c r="A15" s="68">
        <v>3</v>
      </c>
      <c r="B15" s="111" t="s">
        <v>20</v>
      </c>
      <c r="C15" s="70" t="s">
        <v>284</v>
      </c>
      <c r="D15" s="93" t="s">
        <v>148</v>
      </c>
      <c r="E15" s="100"/>
      <c r="F15" s="100"/>
      <c r="G15" s="60">
        <f>G16</f>
        <v>57.7</v>
      </c>
      <c r="H15" s="60">
        <f t="shared" ref="H15:I15" si="0">H16</f>
        <v>57.7</v>
      </c>
      <c r="I15" s="60">
        <f t="shared" si="0"/>
        <v>57.7</v>
      </c>
    </row>
    <row r="16" spans="1:9">
      <c r="A16" s="68">
        <v>4</v>
      </c>
      <c r="B16" s="103" t="s">
        <v>21</v>
      </c>
      <c r="C16" s="70" t="s">
        <v>284</v>
      </c>
      <c r="D16" s="93" t="s">
        <v>148</v>
      </c>
      <c r="E16" s="100">
        <v>9210000000</v>
      </c>
      <c r="F16" s="100"/>
      <c r="G16" s="60">
        <f>G17</f>
        <v>57.7</v>
      </c>
      <c r="H16" s="60">
        <f t="shared" ref="H16:I16" si="1">H17</f>
        <v>57.7</v>
      </c>
      <c r="I16" s="60">
        <f t="shared" si="1"/>
        <v>57.7</v>
      </c>
    </row>
    <row r="17" spans="1:13" ht="27.6">
      <c r="A17" s="68">
        <v>5</v>
      </c>
      <c r="B17" s="103" t="s">
        <v>22</v>
      </c>
      <c r="C17" s="70" t="s">
        <v>284</v>
      </c>
      <c r="D17" s="93" t="s">
        <v>148</v>
      </c>
      <c r="E17" s="100">
        <v>9210075140</v>
      </c>
      <c r="F17" s="100"/>
      <c r="G17" s="60">
        <f>G18</f>
        <v>57.7</v>
      </c>
      <c r="H17" s="60">
        <f t="shared" ref="H17:I17" si="2">H18</f>
        <v>57.7</v>
      </c>
      <c r="I17" s="60">
        <f t="shared" si="2"/>
        <v>57.7</v>
      </c>
    </row>
    <row r="18" spans="1:13">
      <c r="A18" s="68">
        <v>6</v>
      </c>
      <c r="B18" s="111" t="s">
        <v>23</v>
      </c>
      <c r="C18" s="70" t="s">
        <v>284</v>
      </c>
      <c r="D18" s="93" t="s">
        <v>148</v>
      </c>
      <c r="E18" s="100">
        <v>9210075140</v>
      </c>
      <c r="F18" s="100">
        <v>500</v>
      </c>
      <c r="G18" s="60">
        <f>G19</f>
        <v>57.7</v>
      </c>
      <c r="H18" s="60">
        <f t="shared" ref="H18:I18" si="3">H19</f>
        <v>57.7</v>
      </c>
      <c r="I18" s="60">
        <f t="shared" si="3"/>
        <v>57.7</v>
      </c>
    </row>
    <row r="19" spans="1:13">
      <c r="A19" s="68">
        <v>7</v>
      </c>
      <c r="B19" s="111" t="s">
        <v>24</v>
      </c>
      <c r="C19" s="70" t="s">
        <v>284</v>
      </c>
      <c r="D19" s="93" t="s">
        <v>148</v>
      </c>
      <c r="E19" s="100">
        <v>9210075140</v>
      </c>
      <c r="F19" s="100">
        <v>530</v>
      </c>
      <c r="G19" s="60">
        <v>57.7</v>
      </c>
      <c r="H19" s="60">
        <v>57.7</v>
      </c>
      <c r="I19" s="60">
        <v>57.7</v>
      </c>
      <c r="K19" s="24">
        <v>57.7</v>
      </c>
      <c r="L19" s="24">
        <v>57.7</v>
      </c>
      <c r="M19" s="24">
        <v>57.7</v>
      </c>
    </row>
    <row r="20" spans="1:13" ht="27.6">
      <c r="A20" s="68">
        <v>8</v>
      </c>
      <c r="B20" s="111" t="s">
        <v>15</v>
      </c>
      <c r="C20" s="70" t="s">
        <v>284</v>
      </c>
      <c r="D20" s="93" t="s">
        <v>149</v>
      </c>
      <c r="E20" s="100"/>
      <c r="F20" s="100"/>
      <c r="G20" s="60">
        <f>G21</f>
        <v>10874.800000000001</v>
      </c>
      <c r="H20" s="60">
        <f t="shared" ref="H20:I22" si="4">H21</f>
        <v>10874.800000000001</v>
      </c>
      <c r="I20" s="60">
        <f t="shared" si="4"/>
        <v>10874.800000000001</v>
      </c>
    </row>
    <row r="21" spans="1:13">
      <c r="A21" s="68">
        <v>9</v>
      </c>
      <c r="B21" s="103" t="s">
        <v>16</v>
      </c>
      <c r="C21" s="70" t="s">
        <v>284</v>
      </c>
      <c r="D21" s="93" t="s">
        <v>149</v>
      </c>
      <c r="E21" s="93" t="s">
        <v>303</v>
      </c>
      <c r="F21" s="100"/>
      <c r="G21" s="60">
        <f>G22</f>
        <v>10874.800000000001</v>
      </c>
      <c r="H21" s="60">
        <f t="shared" si="4"/>
        <v>10874.800000000001</v>
      </c>
      <c r="I21" s="60">
        <f t="shared" si="4"/>
        <v>10874.800000000001</v>
      </c>
    </row>
    <row r="22" spans="1:13">
      <c r="A22" s="68">
        <v>10</v>
      </c>
      <c r="B22" s="103" t="s">
        <v>17</v>
      </c>
      <c r="C22" s="70" t="s">
        <v>284</v>
      </c>
      <c r="D22" s="93" t="s">
        <v>149</v>
      </c>
      <c r="E22" s="93" t="s">
        <v>304</v>
      </c>
      <c r="F22" s="100"/>
      <c r="G22" s="60">
        <f>G23</f>
        <v>10874.800000000001</v>
      </c>
      <c r="H22" s="60">
        <f t="shared" si="4"/>
        <v>10874.800000000001</v>
      </c>
      <c r="I22" s="60">
        <f t="shared" si="4"/>
        <v>10874.800000000001</v>
      </c>
    </row>
    <row r="23" spans="1:13" ht="41.4">
      <c r="A23" s="68">
        <v>11</v>
      </c>
      <c r="B23" s="110" t="s">
        <v>230</v>
      </c>
      <c r="C23" s="70" t="s">
        <v>284</v>
      </c>
      <c r="D23" s="93" t="s">
        <v>149</v>
      </c>
      <c r="E23" s="93" t="s">
        <v>305</v>
      </c>
      <c r="F23" s="100"/>
      <c r="G23" s="60">
        <f>G24+G26+G28</f>
        <v>10874.800000000001</v>
      </c>
      <c r="H23" s="60">
        <f t="shared" ref="H23:I23" si="5">H24+H26+H28</f>
        <v>10874.800000000001</v>
      </c>
      <c r="I23" s="60">
        <f t="shared" si="5"/>
        <v>10874.800000000001</v>
      </c>
    </row>
    <row r="24" spans="1:13" ht="41.4">
      <c r="A24" s="68">
        <v>12</v>
      </c>
      <c r="B24" s="111" t="s">
        <v>18</v>
      </c>
      <c r="C24" s="70" t="s">
        <v>284</v>
      </c>
      <c r="D24" s="93" t="s">
        <v>149</v>
      </c>
      <c r="E24" s="93" t="s">
        <v>305</v>
      </c>
      <c r="F24" s="100">
        <v>100</v>
      </c>
      <c r="G24" s="60">
        <f>G25</f>
        <v>8994.1200000000008</v>
      </c>
      <c r="H24" s="60">
        <f t="shared" ref="H24:I24" si="6">H25</f>
        <v>8994.1200000000008</v>
      </c>
      <c r="I24" s="60">
        <f t="shared" si="6"/>
        <v>8994.1200000000008</v>
      </c>
    </row>
    <row r="25" spans="1:13">
      <c r="A25" s="68">
        <v>13</v>
      </c>
      <c r="B25" s="111" t="s">
        <v>19</v>
      </c>
      <c r="C25" s="70" t="s">
        <v>284</v>
      </c>
      <c r="D25" s="93" t="s">
        <v>149</v>
      </c>
      <c r="E25" s="93" t="s">
        <v>305</v>
      </c>
      <c r="F25" s="100">
        <v>120</v>
      </c>
      <c r="G25" s="60">
        <v>8994.1200000000008</v>
      </c>
      <c r="H25" s="60">
        <v>8994.1200000000008</v>
      </c>
      <c r="I25" s="60">
        <v>8994.1200000000008</v>
      </c>
    </row>
    <row r="26" spans="1:13">
      <c r="A26" s="68">
        <v>14</v>
      </c>
      <c r="B26" s="111" t="s">
        <v>25</v>
      </c>
      <c r="C26" s="70" t="s">
        <v>284</v>
      </c>
      <c r="D26" s="93" t="s">
        <v>149</v>
      </c>
      <c r="E26" s="93" t="s">
        <v>305</v>
      </c>
      <c r="F26" s="100">
        <v>200</v>
      </c>
      <c r="G26" s="60">
        <f>G27</f>
        <v>1875.68</v>
      </c>
      <c r="H26" s="60">
        <f t="shared" ref="H26:I26" si="7">H27</f>
        <v>1875.68</v>
      </c>
      <c r="I26" s="60">
        <f t="shared" si="7"/>
        <v>1875.68</v>
      </c>
    </row>
    <row r="27" spans="1:13">
      <c r="A27" s="68">
        <v>15</v>
      </c>
      <c r="B27" s="111" t="s">
        <v>26</v>
      </c>
      <c r="C27" s="70" t="s">
        <v>284</v>
      </c>
      <c r="D27" s="93" t="s">
        <v>149</v>
      </c>
      <c r="E27" s="93" t="s">
        <v>305</v>
      </c>
      <c r="F27" s="100">
        <v>240</v>
      </c>
      <c r="G27" s="60">
        <v>1875.68</v>
      </c>
      <c r="H27" s="60">
        <v>1875.68</v>
      </c>
      <c r="I27" s="60">
        <v>1875.68</v>
      </c>
    </row>
    <row r="28" spans="1:13">
      <c r="A28" s="68">
        <v>16</v>
      </c>
      <c r="B28" s="110" t="s">
        <v>47</v>
      </c>
      <c r="C28" s="70" t="s">
        <v>284</v>
      </c>
      <c r="D28" s="93" t="s">
        <v>149</v>
      </c>
      <c r="E28" s="93" t="s">
        <v>305</v>
      </c>
      <c r="F28" s="100">
        <v>800</v>
      </c>
      <c r="G28" s="60">
        <f>G29</f>
        <v>5</v>
      </c>
      <c r="H28" s="60">
        <f t="shared" ref="H28:I28" si="8">H29</f>
        <v>5</v>
      </c>
      <c r="I28" s="60">
        <f t="shared" si="8"/>
        <v>5</v>
      </c>
    </row>
    <row r="29" spans="1:13">
      <c r="A29" s="68">
        <v>17</v>
      </c>
      <c r="B29" s="110" t="s">
        <v>134</v>
      </c>
      <c r="C29" s="70" t="s">
        <v>284</v>
      </c>
      <c r="D29" s="93" t="s">
        <v>149</v>
      </c>
      <c r="E29" s="93" t="s">
        <v>305</v>
      </c>
      <c r="F29" s="100">
        <v>850</v>
      </c>
      <c r="G29" s="60">
        <v>5</v>
      </c>
      <c r="H29" s="60">
        <v>5</v>
      </c>
      <c r="I29" s="60">
        <v>5</v>
      </c>
    </row>
    <row r="30" spans="1:13">
      <c r="A30" s="68">
        <v>18</v>
      </c>
      <c r="B30" s="145" t="s">
        <v>152</v>
      </c>
      <c r="C30" s="70" t="s">
        <v>284</v>
      </c>
      <c r="D30" s="93" t="s">
        <v>153</v>
      </c>
      <c r="E30" s="100"/>
      <c r="F30" s="100"/>
      <c r="G30" s="63">
        <f>G31</f>
        <v>1518.4</v>
      </c>
      <c r="H30" s="63">
        <f t="shared" ref="H30:I30" si="9">H31</f>
        <v>1535</v>
      </c>
      <c r="I30" s="63">
        <f t="shared" si="9"/>
        <v>1591.9</v>
      </c>
    </row>
    <row r="31" spans="1:13">
      <c r="A31" s="68">
        <v>19</v>
      </c>
      <c r="B31" s="111" t="s">
        <v>27</v>
      </c>
      <c r="C31" s="70" t="s">
        <v>284</v>
      </c>
      <c r="D31" s="93" t="s">
        <v>154</v>
      </c>
      <c r="E31" s="100"/>
      <c r="F31" s="100"/>
      <c r="G31" s="63">
        <f>G33</f>
        <v>1518.4</v>
      </c>
      <c r="H31" s="63">
        <f t="shared" ref="H31:I31" si="10">H33</f>
        <v>1535</v>
      </c>
      <c r="I31" s="63">
        <f t="shared" si="10"/>
        <v>1591.9</v>
      </c>
    </row>
    <row r="32" spans="1:13">
      <c r="A32" s="68">
        <v>20</v>
      </c>
      <c r="B32" s="111" t="s">
        <v>28</v>
      </c>
      <c r="C32" s="70" t="s">
        <v>284</v>
      </c>
      <c r="D32" s="93" t="s">
        <v>154</v>
      </c>
      <c r="E32" s="100">
        <v>9170000000</v>
      </c>
      <c r="F32" s="100"/>
      <c r="G32" s="63">
        <f>G33</f>
        <v>1518.4</v>
      </c>
      <c r="H32" s="63">
        <f t="shared" ref="H32:I34" si="11">H33</f>
        <v>1535</v>
      </c>
      <c r="I32" s="63">
        <f t="shared" si="11"/>
        <v>1591.9</v>
      </c>
    </row>
    <row r="33" spans="1:13" ht="41.4">
      <c r="A33" s="68">
        <v>21</v>
      </c>
      <c r="B33" s="111" t="s">
        <v>29</v>
      </c>
      <c r="C33" s="70" t="s">
        <v>284</v>
      </c>
      <c r="D33" s="93" t="s">
        <v>154</v>
      </c>
      <c r="E33" s="100">
        <v>9170051180</v>
      </c>
      <c r="F33" s="100"/>
      <c r="G33" s="63">
        <f>G34</f>
        <v>1518.4</v>
      </c>
      <c r="H33" s="63">
        <f t="shared" si="11"/>
        <v>1535</v>
      </c>
      <c r="I33" s="63">
        <f t="shared" si="11"/>
        <v>1591.9</v>
      </c>
    </row>
    <row r="34" spans="1:13">
      <c r="A34" s="68">
        <v>22</v>
      </c>
      <c r="B34" s="111" t="s">
        <v>23</v>
      </c>
      <c r="C34" s="70" t="s">
        <v>284</v>
      </c>
      <c r="D34" s="93" t="s">
        <v>154</v>
      </c>
      <c r="E34" s="100">
        <v>9170051180</v>
      </c>
      <c r="F34" s="100">
        <v>500</v>
      </c>
      <c r="G34" s="63">
        <f>G35</f>
        <v>1518.4</v>
      </c>
      <c r="H34" s="63">
        <f t="shared" si="11"/>
        <v>1535</v>
      </c>
      <c r="I34" s="63">
        <f t="shared" si="11"/>
        <v>1591.9</v>
      </c>
    </row>
    <row r="35" spans="1:13">
      <c r="A35" s="68">
        <v>23</v>
      </c>
      <c r="B35" s="111" t="s">
        <v>24</v>
      </c>
      <c r="C35" s="70" t="s">
        <v>284</v>
      </c>
      <c r="D35" s="93" t="s">
        <v>154</v>
      </c>
      <c r="E35" s="100">
        <v>9170051180</v>
      </c>
      <c r="F35" s="100">
        <v>530</v>
      </c>
      <c r="G35" s="63">
        <v>1518.4</v>
      </c>
      <c r="H35" s="63">
        <v>1535</v>
      </c>
      <c r="I35" s="63">
        <v>1591.9</v>
      </c>
      <c r="K35" s="24">
        <v>1518.4</v>
      </c>
      <c r="L35" s="24">
        <v>1535</v>
      </c>
      <c r="M35" s="24">
        <v>1591.9</v>
      </c>
    </row>
    <row r="36" spans="1:13">
      <c r="A36" s="68">
        <v>24</v>
      </c>
      <c r="B36" s="145" t="s">
        <v>158</v>
      </c>
      <c r="C36" s="70" t="s">
        <v>284</v>
      </c>
      <c r="D36" s="93" t="s">
        <v>159</v>
      </c>
      <c r="E36" s="100"/>
      <c r="F36" s="100"/>
      <c r="G36" s="63">
        <f>G38</f>
        <v>400</v>
      </c>
      <c r="H36" s="63">
        <f t="shared" ref="H36:I36" si="12">H38</f>
        <v>0</v>
      </c>
      <c r="I36" s="63">
        <f t="shared" si="12"/>
        <v>0</v>
      </c>
    </row>
    <row r="37" spans="1:13">
      <c r="A37" s="68">
        <v>25</v>
      </c>
      <c r="B37" s="65" t="s">
        <v>30</v>
      </c>
      <c r="C37" s="70" t="s">
        <v>284</v>
      </c>
      <c r="D37" s="66" t="s">
        <v>161</v>
      </c>
      <c r="E37" s="66"/>
      <c r="F37" s="100"/>
      <c r="G37" s="63">
        <f>G38</f>
        <v>400</v>
      </c>
      <c r="H37" s="63">
        <f t="shared" ref="H37:I38" si="13">H38</f>
        <v>0</v>
      </c>
      <c r="I37" s="63">
        <f t="shared" si="13"/>
        <v>0</v>
      </c>
    </row>
    <row r="38" spans="1:13">
      <c r="A38" s="68">
        <v>26</v>
      </c>
      <c r="B38" s="102" t="s">
        <v>31</v>
      </c>
      <c r="C38" s="70" t="s">
        <v>284</v>
      </c>
      <c r="D38" s="66" t="s">
        <v>161</v>
      </c>
      <c r="E38" s="100">
        <v>1300000000</v>
      </c>
      <c r="F38" s="100"/>
      <c r="G38" s="63">
        <f>G39</f>
        <v>400</v>
      </c>
      <c r="H38" s="63">
        <f t="shared" si="13"/>
        <v>0</v>
      </c>
      <c r="I38" s="63">
        <f t="shared" si="13"/>
        <v>0</v>
      </c>
    </row>
    <row r="39" spans="1:13">
      <c r="A39" s="68">
        <v>27</v>
      </c>
      <c r="B39" s="102" t="s">
        <v>60</v>
      </c>
      <c r="C39" s="70" t="s">
        <v>284</v>
      </c>
      <c r="D39" s="66" t="s">
        <v>161</v>
      </c>
      <c r="E39" s="100">
        <v>1390000000</v>
      </c>
      <c r="F39" s="100"/>
      <c r="G39" s="63">
        <f>G40+G43</f>
        <v>400</v>
      </c>
      <c r="H39" s="63">
        <f t="shared" ref="H39:I39" si="14">H40+H43</f>
        <v>0</v>
      </c>
      <c r="I39" s="63">
        <f t="shared" si="14"/>
        <v>0</v>
      </c>
    </row>
    <row r="40" spans="1:13" ht="27.6">
      <c r="A40" s="68">
        <v>28</v>
      </c>
      <c r="B40" s="102" t="s">
        <v>32</v>
      </c>
      <c r="C40" s="70" t="s">
        <v>284</v>
      </c>
      <c r="D40" s="66" t="s">
        <v>161</v>
      </c>
      <c r="E40" s="100">
        <v>1390084010</v>
      </c>
      <c r="F40" s="100"/>
      <c r="G40" s="63">
        <f>G41</f>
        <v>200</v>
      </c>
      <c r="H40" s="63">
        <f t="shared" ref="H40:I40" si="15">H41</f>
        <v>0</v>
      </c>
      <c r="I40" s="63">
        <f t="shared" si="15"/>
        <v>0</v>
      </c>
    </row>
    <row r="41" spans="1:13">
      <c r="A41" s="68">
        <v>29</v>
      </c>
      <c r="B41" s="111" t="s">
        <v>23</v>
      </c>
      <c r="C41" s="70" t="s">
        <v>284</v>
      </c>
      <c r="D41" s="66" t="s">
        <v>161</v>
      </c>
      <c r="E41" s="100">
        <v>1390084010</v>
      </c>
      <c r="F41" s="100">
        <v>500</v>
      </c>
      <c r="G41" s="63">
        <f>G42</f>
        <v>200</v>
      </c>
      <c r="H41" s="63">
        <f t="shared" ref="H41:I41" si="16">H42</f>
        <v>0</v>
      </c>
      <c r="I41" s="63">
        <f t="shared" si="16"/>
        <v>0</v>
      </c>
    </row>
    <row r="42" spans="1:13">
      <c r="A42" s="68">
        <v>30</v>
      </c>
      <c r="B42" s="111" t="s">
        <v>33</v>
      </c>
      <c r="C42" s="70" t="s">
        <v>284</v>
      </c>
      <c r="D42" s="66" t="s">
        <v>161</v>
      </c>
      <c r="E42" s="100">
        <v>1390084010</v>
      </c>
      <c r="F42" s="100">
        <v>540</v>
      </c>
      <c r="G42" s="63">
        <v>200</v>
      </c>
      <c r="H42" s="63">
        <v>0</v>
      </c>
      <c r="I42" s="63">
        <v>0</v>
      </c>
    </row>
    <row r="43" spans="1:13">
      <c r="A43" s="68">
        <v>31</v>
      </c>
      <c r="B43" s="65" t="s">
        <v>34</v>
      </c>
      <c r="C43" s="70" t="s">
        <v>284</v>
      </c>
      <c r="D43" s="66" t="s">
        <v>161</v>
      </c>
      <c r="E43" s="100">
        <v>1390084020</v>
      </c>
      <c r="F43" s="100"/>
      <c r="G43" s="63">
        <f>G44</f>
        <v>200</v>
      </c>
      <c r="H43" s="63">
        <f t="shared" ref="H43:I44" si="17">H44</f>
        <v>0</v>
      </c>
      <c r="I43" s="63">
        <f t="shared" si="17"/>
        <v>0</v>
      </c>
    </row>
    <row r="44" spans="1:13">
      <c r="A44" s="68">
        <v>32</v>
      </c>
      <c r="B44" s="111" t="s">
        <v>23</v>
      </c>
      <c r="C44" s="70" t="s">
        <v>284</v>
      </c>
      <c r="D44" s="66" t="s">
        <v>161</v>
      </c>
      <c r="E44" s="100">
        <v>1390084020</v>
      </c>
      <c r="F44" s="100">
        <v>500</v>
      </c>
      <c r="G44" s="63">
        <f>G45</f>
        <v>200</v>
      </c>
      <c r="H44" s="63">
        <f t="shared" si="17"/>
        <v>0</v>
      </c>
      <c r="I44" s="63">
        <f t="shared" si="17"/>
        <v>0</v>
      </c>
    </row>
    <row r="45" spans="1:13">
      <c r="A45" s="68">
        <v>33</v>
      </c>
      <c r="B45" s="111" t="s">
        <v>33</v>
      </c>
      <c r="C45" s="70" t="s">
        <v>284</v>
      </c>
      <c r="D45" s="66" t="s">
        <v>161</v>
      </c>
      <c r="E45" s="100">
        <v>1390084020</v>
      </c>
      <c r="F45" s="100">
        <v>540</v>
      </c>
      <c r="G45" s="63">
        <v>200</v>
      </c>
      <c r="H45" s="63">
        <v>0</v>
      </c>
      <c r="I45" s="63">
        <v>0</v>
      </c>
    </row>
    <row r="46" spans="1:13">
      <c r="A46" s="68">
        <v>34</v>
      </c>
      <c r="B46" s="145" t="s">
        <v>167</v>
      </c>
      <c r="C46" s="70" t="s">
        <v>284</v>
      </c>
      <c r="D46" s="66" t="s">
        <v>168</v>
      </c>
      <c r="E46" s="100"/>
      <c r="F46" s="100"/>
      <c r="G46" s="63">
        <f>G47</f>
        <v>15486.32</v>
      </c>
      <c r="H46" s="63">
        <f t="shared" ref="H46:I46" si="18">H47</f>
        <v>16486.32</v>
      </c>
      <c r="I46" s="63">
        <f t="shared" si="18"/>
        <v>2486.3200000000002</v>
      </c>
    </row>
    <row r="47" spans="1:13">
      <c r="A47" s="68">
        <v>35</v>
      </c>
      <c r="B47" s="103" t="s">
        <v>242</v>
      </c>
      <c r="C47" s="70" t="s">
        <v>284</v>
      </c>
      <c r="D47" s="66" t="s">
        <v>170</v>
      </c>
      <c r="E47" s="100"/>
      <c r="F47" s="100"/>
      <c r="G47" s="63">
        <f>G48+G57</f>
        <v>15486.32</v>
      </c>
      <c r="H47" s="63">
        <f t="shared" ref="H47:I47" si="19">H48+H57</f>
        <v>16486.32</v>
      </c>
      <c r="I47" s="63">
        <f t="shared" si="19"/>
        <v>2486.3200000000002</v>
      </c>
    </row>
    <row r="48" spans="1:13" ht="27.6">
      <c r="A48" s="68">
        <v>36</v>
      </c>
      <c r="B48" s="103" t="s">
        <v>78</v>
      </c>
      <c r="C48" s="70" t="s">
        <v>284</v>
      </c>
      <c r="D48" s="66" t="s">
        <v>170</v>
      </c>
      <c r="E48" s="93" t="s">
        <v>306</v>
      </c>
      <c r="F48" s="100"/>
      <c r="G48" s="63">
        <f>G49+G53</f>
        <v>12486.32</v>
      </c>
      <c r="H48" s="63">
        <f t="shared" ref="H48:I48" si="20">H49+H53</f>
        <v>2486.3200000000002</v>
      </c>
      <c r="I48" s="63">
        <f t="shared" si="20"/>
        <v>2486.3200000000002</v>
      </c>
    </row>
    <row r="49" spans="1:9">
      <c r="A49" s="68">
        <v>37</v>
      </c>
      <c r="B49" s="103" t="s">
        <v>281</v>
      </c>
      <c r="C49" s="70" t="s">
        <v>284</v>
      </c>
      <c r="D49" s="66" t="s">
        <v>170</v>
      </c>
      <c r="E49" s="70" t="s">
        <v>307</v>
      </c>
      <c r="F49" s="68"/>
      <c r="G49" s="63">
        <f>G50</f>
        <v>10000</v>
      </c>
      <c r="H49" s="63">
        <f t="shared" ref="H49:I51" si="21">H50</f>
        <v>0</v>
      </c>
      <c r="I49" s="63">
        <f t="shared" si="21"/>
        <v>0</v>
      </c>
    </row>
    <row r="50" spans="1:9" ht="27.6">
      <c r="A50" s="68">
        <v>38</v>
      </c>
      <c r="B50" s="103" t="s">
        <v>282</v>
      </c>
      <c r="C50" s="70" t="s">
        <v>284</v>
      </c>
      <c r="D50" s="66" t="s">
        <v>170</v>
      </c>
      <c r="E50" s="70" t="s">
        <v>308</v>
      </c>
      <c r="F50" s="68"/>
      <c r="G50" s="63">
        <f>G51</f>
        <v>10000</v>
      </c>
      <c r="H50" s="63">
        <f t="shared" si="21"/>
        <v>0</v>
      </c>
      <c r="I50" s="63">
        <f t="shared" si="21"/>
        <v>0</v>
      </c>
    </row>
    <row r="51" spans="1:9">
      <c r="A51" s="68">
        <v>39</v>
      </c>
      <c r="B51" s="103" t="s">
        <v>23</v>
      </c>
      <c r="C51" s="70" t="s">
        <v>284</v>
      </c>
      <c r="D51" s="66" t="s">
        <v>170</v>
      </c>
      <c r="E51" s="70" t="s">
        <v>308</v>
      </c>
      <c r="F51" s="68">
        <v>500</v>
      </c>
      <c r="G51" s="63">
        <f>G52</f>
        <v>10000</v>
      </c>
      <c r="H51" s="63">
        <f t="shared" si="21"/>
        <v>0</v>
      </c>
      <c r="I51" s="63">
        <f t="shared" si="21"/>
        <v>0</v>
      </c>
    </row>
    <row r="52" spans="1:9">
      <c r="A52" s="68">
        <v>40</v>
      </c>
      <c r="B52" s="103" t="s">
        <v>33</v>
      </c>
      <c r="C52" s="70" t="s">
        <v>284</v>
      </c>
      <c r="D52" s="66" t="s">
        <v>170</v>
      </c>
      <c r="E52" s="70" t="s">
        <v>308</v>
      </c>
      <c r="F52" s="68">
        <v>540</v>
      </c>
      <c r="G52" s="63">
        <v>10000</v>
      </c>
      <c r="H52" s="63">
        <v>0</v>
      </c>
      <c r="I52" s="63"/>
    </row>
    <row r="53" spans="1:9" ht="27.6">
      <c r="A53" s="68">
        <v>41</v>
      </c>
      <c r="B53" s="103" t="s">
        <v>201</v>
      </c>
      <c r="C53" s="70" t="s">
        <v>284</v>
      </c>
      <c r="D53" s="66" t="s">
        <v>170</v>
      </c>
      <c r="E53" s="93" t="s">
        <v>309</v>
      </c>
      <c r="F53" s="100"/>
      <c r="G53" s="63">
        <f>G54</f>
        <v>2486.3200000000002</v>
      </c>
      <c r="H53" s="63">
        <f t="shared" ref="H53:I55" si="22">H54</f>
        <v>2486.3200000000002</v>
      </c>
      <c r="I53" s="63">
        <f t="shared" si="22"/>
        <v>2486.3200000000002</v>
      </c>
    </row>
    <row r="54" spans="1:9" ht="27.6">
      <c r="A54" s="68">
        <v>42</v>
      </c>
      <c r="B54" s="103" t="s">
        <v>243</v>
      </c>
      <c r="C54" s="70" t="s">
        <v>284</v>
      </c>
      <c r="D54" s="66" t="s">
        <v>170</v>
      </c>
      <c r="E54" s="93" t="s">
        <v>310</v>
      </c>
      <c r="F54" s="100"/>
      <c r="G54" s="63">
        <f>G55</f>
        <v>2486.3200000000002</v>
      </c>
      <c r="H54" s="63">
        <f t="shared" si="22"/>
        <v>2486.3200000000002</v>
      </c>
      <c r="I54" s="63">
        <f t="shared" si="22"/>
        <v>2486.3200000000002</v>
      </c>
    </row>
    <row r="55" spans="1:9">
      <c r="A55" s="68">
        <v>43</v>
      </c>
      <c r="B55" s="111" t="s">
        <v>23</v>
      </c>
      <c r="C55" s="70" t="s">
        <v>284</v>
      </c>
      <c r="D55" s="66" t="s">
        <v>170</v>
      </c>
      <c r="E55" s="93" t="s">
        <v>310</v>
      </c>
      <c r="F55" s="100">
        <v>500</v>
      </c>
      <c r="G55" s="63">
        <f>G56</f>
        <v>2486.3200000000002</v>
      </c>
      <c r="H55" s="63">
        <f t="shared" si="22"/>
        <v>2486.3200000000002</v>
      </c>
      <c r="I55" s="63">
        <f t="shared" si="22"/>
        <v>2486.3200000000002</v>
      </c>
    </row>
    <row r="56" spans="1:9">
      <c r="A56" s="68">
        <v>44</v>
      </c>
      <c r="B56" s="111" t="s">
        <v>33</v>
      </c>
      <c r="C56" s="70" t="s">
        <v>284</v>
      </c>
      <c r="D56" s="66" t="s">
        <v>170</v>
      </c>
      <c r="E56" s="93" t="s">
        <v>310</v>
      </c>
      <c r="F56" s="100">
        <v>540</v>
      </c>
      <c r="G56" s="63">
        <v>2486.3200000000002</v>
      </c>
      <c r="H56" s="63">
        <v>2486.3200000000002</v>
      </c>
      <c r="I56" s="63">
        <v>2486.3200000000002</v>
      </c>
    </row>
    <row r="57" spans="1:9" ht="27.6">
      <c r="A57" s="68">
        <v>45</v>
      </c>
      <c r="B57" s="102" t="s">
        <v>203</v>
      </c>
      <c r="C57" s="70" t="s">
        <v>284</v>
      </c>
      <c r="D57" s="66" t="s">
        <v>170</v>
      </c>
      <c r="E57" s="68">
        <v>1000000000</v>
      </c>
      <c r="F57" s="68"/>
      <c r="G57" s="63">
        <f>G58+G62</f>
        <v>3000</v>
      </c>
      <c r="H57" s="63">
        <f t="shared" ref="H57:I57" si="23">H58+H62</f>
        <v>14000</v>
      </c>
      <c r="I57" s="63">
        <f t="shared" si="23"/>
        <v>0</v>
      </c>
    </row>
    <row r="58" spans="1:9" ht="27.6">
      <c r="A58" s="68">
        <v>46</v>
      </c>
      <c r="B58" s="102" t="s">
        <v>205</v>
      </c>
      <c r="C58" s="70" t="s">
        <v>284</v>
      </c>
      <c r="D58" s="66" t="s">
        <v>170</v>
      </c>
      <c r="E58" s="68">
        <v>1020000000</v>
      </c>
      <c r="F58" s="68"/>
      <c r="G58" s="63">
        <f>G59</f>
        <v>3000</v>
      </c>
      <c r="H58" s="63">
        <f t="shared" ref="H58:I60" si="24">H59</f>
        <v>0</v>
      </c>
      <c r="I58" s="63">
        <f t="shared" si="24"/>
        <v>0</v>
      </c>
    </row>
    <row r="59" spans="1:9" ht="27.6">
      <c r="A59" s="68">
        <v>47</v>
      </c>
      <c r="B59" s="146" t="s">
        <v>283</v>
      </c>
      <c r="C59" s="70" t="s">
        <v>284</v>
      </c>
      <c r="D59" s="66" t="s">
        <v>170</v>
      </c>
      <c r="E59" s="68">
        <v>1020087130</v>
      </c>
      <c r="F59" s="68"/>
      <c r="G59" s="63">
        <f>G60</f>
        <v>3000</v>
      </c>
      <c r="H59" s="63">
        <f t="shared" si="24"/>
        <v>0</v>
      </c>
      <c r="I59" s="63">
        <f t="shared" si="24"/>
        <v>0</v>
      </c>
    </row>
    <row r="60" spans="1:9">
      <c r="A60" s="68">
        <v>48</v>
      </c>
      <c r="B60" s="111" t="s">
        <v>25</v>
      </c>
      <c r="C60" s="70" t="s">
        <v>284</v>
      </c>
      <c r="D60" s="66" t="s">
        <v>170</v>
      </c>
      <c r="E60" s="68">
        <v>1020087130</v>
      </c>
      <c r="F60" s="68">
        <v>200</v>
      </c>
      <c r="G60" s="63">
        <f>G61</f>
        <v>3000</v>
      </c>
      <c r="H60" s="63">
        <f t="shared" si="24"/>
        <v>0</v>
      </c>
      <c r="I60" s="63">
        <f t="shared" si="24"/>
        <v>0</v>
      </c>
    </row>
    <row r="61" spans="1:9">
      <c r="A61" s="68">
        <v>49</v>
      </c>
      <c r="B61" s="111" t="s">
        <v>26</v>
      </c>
      <c r="C61" s="70" t="s">
        <v>284</v>
      </c>
      <c r="D61" s="66" t="s">
        <v>170</v>
      </c>
      <c r="E61" s="68">
        <v>1020087130</v>
      </c>
      <c r="F61" s="68">
        <v>240</v>
      </c>
      <c r="G61" s="63">
        <v>3000</v>
      </c>
      <c r="H61" s="63">
        <v>0</v>
      </c>
      <c r="I61" s="63">
        <v>0</v>
      </c>
    </row>
    <row r="62" spans="1:9" ht="31.2">
      <c r="A62" s="68">
        <v>50</v>
      </c>
      <c r="B62" s="172" t="s">
        <v>205</v>
      </c>
      <c r="C62" s="70" t="s">
        <v>284</v>
      </c>
      <c r="D62" s="66" t="s">
        <v>170</v>
      </c>
      <c r="E62" s="68">
        <v>1020087080</v>
      </c>
      <c r="F62" s="68"/>
      <c r="G62" s="63">
        <f>G63</f>
        <v>0</v>
      </c>
      <c r="H62" s="63">
        <f t="shared" ref="H62:I64" si="25">H63</f>
        <v>14000</v>
      </c>
      <c r="I62" s="63">
        <f t="shared" si="25"/>
        <v>0</v>
      </c>
    </row>
    <row r="63" spans="1:9" ht="31.2">
      <c r="A63" s="68">
        <v>51</v>
      </c>
      <c r="B63" s="173" t="s">
        <v>435</v>
      </c>
      <c r="C63" s="70" t="s">
        <v>284</v>
      </c>
      <c r="D63" s="66" t="s">
        <v>170</v>
      </c>
      <c r="E63" s="68">
        <v>1020087080</v>
      </c>
      <c r="F63" s="68"/>
      <c r="G63" s="63">
        <f>G64</f>
        <v>0</v>
      </c>
      <c r="H63" s="63">
        <f t="shared" si="25"/>
        <v>14000</v>
      </c>
      <c r="I63" s="63">
        <f t="shared" si="25"/>
        <v>0</v>
      </c>
    </row>
    <row r="64" spans="1:9" ht="15.6">
      <c r="A64" s="68">
        <v>52</v>
      </c>
      <c r="B64" s="174" t="s">
        <v>23</v>
      </c>
      <c r="C64" s="70" t="s">
        <v>284</v>
      </c>
      <c r="D64" s="66" t="s">
        <v>170</v>
      </c>
      <c r="E64" s="68">
        <v>1020087080</v>
      </c>
      <c r="F64" s="68">
        <v>500</v>
      </c>
      <c r="G64" s="63">
        <f>G65</f>
        <v>0</v>
      </c>
      <c r="H64" s="63">
        <f t="shared" si="25"/>
        <v>14000</v>
      </c>
      <c r="I64" s="63">
        <f t="shared" si="25"/>
        <v>0</v>
      </c>
    </row>
    <row r="65" spans="1:13" ht="15.6">
      <c r="A65" s="68">
        <v>53</v>
      </c>
      <c r="B65" s="174" t="s">
        <v>33</v>
      </c>
      <c r="C65" s="70" t="s">
        <v>284</v>
      </c>
      <c r="D65" s="66" t="s">
        <v>170</v>
      </c>
      <c r="E65" s="68">
        <v>1020087080</v>
      </c>
      <c r="F65" s="68">
        <v>540</v>
      </c>
      <c r="G65" s="63">
        <v>0</v>
      </c>
      <c r="H65" s="63">
        <v>14000</v>
      </c>
      <c r="I65" s="63">
        <v>0</v>
      </c>
    </row>
    <row r="66" spans="1:13">
      <c r="A66" s="68">
        <v>54</v>
      </c>
      <c r="B66" s="145" t="s">
        <v>250</v>
      </c>
      <c r="C66" s="70" t="s">
        <v>284</v>
      </c>
      <c r="D66" s="66" t="s">
        <v>299</v>
      </c>
      <c r="E66" s="100"/>
      <c r="F66" s="100"/>
      <c r="G66" s="63">
        <f>G67</f>
        <v>200</v>
      </c>
      <c r="H66" s="63">
        <f t="shared" ref="H66:I70" si="26">H67</f>
        <v>200</v>
      </c>
      <c r="I66" s="63">
        <f t="shared" si="26"/>
        <v>200</v>
      </c>
    </row>
    <row r="67" spans="1:13">
      <c r="A67" s="68">
        <v>55</v>
      </c>
      <c r="B67" s="111" t="s">
        <v>246</v>
      </c>
      <c r="C67" s="70" t="s">
        <v>284</v>
      </c>
      <c r="D67" s="66" t="s">
        <v>300</v>
      </c>
      <c r="E67" s="100"/>
      <c r="F67" s="100"/>
      <c r="G67" s="63">
        <f>G68</f>
        <v>200</v>
      </c>
      <c r="H67" s="63">
        <f t="shared" si="26"/>
        <v>200</v>
      </c>
      <c r="I67" s="63">
        <f t="shared" si="26"/>
        <v>200</v>
      </c>
    </row>
    <row r="68" spans="1:13">
      <c r="A68" s="68">
        <v>56</v>
      </c>
      <c r="B68" s="110" t="s">
        <v>21</v>
      </c>
      <c r="C68" s="70" t="s">
        <v>284</v>
      </c>
      <c r="D68" s="66" t="s">
        <v>300</v>
      </c>
      <c r="E68" s="100">
        <v>9170000000</v>
      </c>
      <c r="F68" s="100"/>
      <c r="G68" s="63">
        <f>G69</f>
        <v>200</v>
      </c>
      <c r="H68" s="63">
        <f t="shared" si="26"/>
        <v>200</v>
      </c>
      <c r="I68" s="63">
        <f t="shared" si="26"/>
        <v>200</v>
      </c>
    </row>
    <row r="69" spans="1:13">
      <c r="A69" s="68">
        <v>57</v>
      </c>
      <c r="B69" s="111" t="s">
        <v>247</v>
      </c>
      <c r="C69" s="70" t="s">
        <v>284</v>
      </c>
      <c r="D69" s="66" t="s">
        <v>300</v>
      </c>
      <c r="E69" s="100">
        <v>9170000910</v>
      </c>
      <c r="F69" s="100"/>
      <c r="G69" s="63">
        <f>G70</f>
        <v>200</v>
      </c>
      <c r="H69" s="63">
        <f t="shared" si="26"/>
        <v>200</v>
      </c>
      <c r="I69" s="63">
        <f t="shared" si="26"/>
        <v>200</v>
      </c>
    </row>
    <row r="70" spans="1:13">
      <c r="A70" s="68">
        <v>58</v>
      </c>
      <c r="B70" s="35" t="s">
        <v>248</v>
      </c>
      <c r="C70" s="70" t="s">
        <v>284</v>
      </c>
      <c r="D70" s="66" t="s">
        <v>300</v>
      </c>
      <c r="E70" s="100">
        <v>9170000910</v>
      </c>
      <c r="F70" s="100">
        <v>700</v>
      </c>
      <c r="G70" s="63">
        <f>G71</f>
        <v>200</v>
      </c>
      <c r="H70" s="63">
        <f t="shared" si="26"/>
        <v>200</v>
      </c>
      <c r="I70" s="63">
        <f t="shared" si="26"/>
        <v>200</v>
      </c>
    </row>
    <row r="71" spans="1:13">
      <c r="A71" s="68">
        <v>59</v>
      </c>
      <c r="B71" s="30" t="s">
        <v>249</v>
      </c>
      <c r="C71" s="70" t="s">
        <v>284</v>
      </c>
      <c r="D71" s="66" t="s">
        <v>300</v>
      </c>
      <c r="E71" s="100">
        <v>9170000910</v>
      </c>
      <c r="F71" s="100">
        <v>730</v>
      </c>
      <c r="G71" s="63">
        <v>200</v>
      </c>
      <c r="H71" s="63">
        <v>200</v>
      </c>
      <c r="I71" s="63">
        <v>200</v>
      </c>
    </row>
    <row r="72" spans="1:13" ht="27.6">
      <c r="A72" s="68">
        <v>60</v>
      </c>
      <c r="B72" s="147" t="s">
        <v>402</v>
      </c>
      <c r="C72" s="70" t="s">
        <v>284</v>
      </c>
      <c r="D72" s="93" t="s">
        <v>188</v>
      </c>
      <c r="E72" s="100"/>
      <c r="F72" s="100"/>
      <c r="G72" s="63">
        <f>G73+G82</f>
        <v>90061.9</v>
      </c>
      <c r="H72" s="63">
        <f t="shared" ref="H72:I72" si="27">H73+H82</f>
        <v>88140.800000000003</v>
      </c>
      <c r="I72" s="63">
        <f t="shared" si="27"/>
        <v>88140.800000000003</v>
      </c>
    </row>
    <row r="73" spans="1:13" ht="27.6">
      <c r="A73" s="68">
        <v>61</v>
      </c>
      <c r="B73" s="111" t="s">
        <v>35</v>
      </c>
      <c r="C73" s="70" t="s">
        <v>284</v>
      </c>
      <c r="D73" s="93" t="s">
        <v>189</v>
      </c>
      <c r="E73" s="100"/>
      <c r="F73" s="100"/>
      <c r="G73" s="63">
        <f>G74</f>
        <v>25688.080000000002</v>
      </c>
      <c r="H73" s="63">
        <f t="shared" ref="H73:I74" si="28">H74</f>
        <v>23766.980000000003</v>
      </c>
      <c r="I73" s="63">
        <f t="shared" si="28"/>
        <v>23766.980000000003</v>
      </c>
    </row>
    <row r="74" spans="1:13">
      <c r="A74" s="68">
        <v>62</v>
      </c>
      <c r="B74" s="102" t="s">
        <v>36</v>
      </c>
      <c r="C74" s="70" t="s">
        <v>284</v>
      </c>
      <c r="D74" s="93" t="s">
        <v>189</v>
      </c>
      <c r="E74" s="93" t="s">
        <v>303</v>
      </c>
      <c r="F74" s="100"/>
      <c r="G74" s="63">
        <f>G75</f>
        <v>25688.080000000002</v>
      </c>
      <c r="H74" s="63">
        <f t="shared" si="28"/>
        <v>23766.980000000003</v>
      </c>
      <c r="I74" s="63">
        <f t="shared" si="28"/>
        <v>23766.980000000003</v>
      </c>
    </row>
    <row r="75" spans="1:13" ht="27.6">
      <c r="A75" s="68">
        <v>63</v>
      </c>
      <c r="B75" s="102" t="s">
        <v>37</v>
      </c>
      <c r="C75" s="70" t="s">
        <v>284</v>
      </c>
      <c r="D75" s="93" t="s">
        <v>189</v>
      </c>
      <c r="E75" s="93" t="s">
        <v>311</v>
      </c>
      <c r="F75" s="100"/>
      <c r="G75" s="63">
        <f>G76+G79</f>
        <v>25688.080000000002</v>
      </c>
      <c r="H75" s="63">
        <f t="shared" ref="H75:I75" si="29">H76+H79</f>
        <v>23766.980000000003</v>
      </c>
      <c r="I75" s="63">
        <f t="shared" si="29"/>
        <v>23766.980000000003</v>
      </c>
    </row>
    <row r="76" spans="1:13" ht="41.4">
      <c r="A76" s="68">
        <v>64</v>
      </c>
      <c r="B76" s="102" t="s">
        <v>38</v>
      </c>
      <c r="C76" s="70" t="s">
        <v>284</v>
      </c>
      <c r="D76" s="93" t="s">
        <v>189</v>
      </c>
      <c r="E76" s="93" t="s">
        <v>312</v>
      </c>
      <c r="F76" s="100"/>
      <c r="G76" s="63">
        <f>G77</f>
        <v>8505.2000000000007</v>
      </c>
      <c r="H76" s="63">
        <f t="shared" ref="H76:I76" si="30">H77</f>
        <v>6584.1</v>
      </c>
      <c r="I76" s="63">
        <f t="shared" si="30"/>
        <v>6584.1</v>
      </c>
    </row>
    <row r="77" spans="1:13">
      <c r="A77" s="68">
        <v>65</v>
      </c>
      <c r="B77" s="111" t="s">
        <v>23</v>
      </c>
      <c r="C77" s="70" t="s">
        <v>284</v>
      </c>
      <c r="D77" s="93" t="s">
        <v>189</v>
      </c>
      <c r="E77" s="93" t="s">
        <v>312</v>
      </c>
      <c r="F77" s="100">
        <v>500</v>
      </c>
      <c r="G77" s="63">
        <f>G78</f>
        <v>8505.2000000000007</v>
      </c>
      <c r="H77" s="63">
        <f t="shared" ref="H77:I77" si="31">H78</f>
        <v>6584.1</v>
      </c>
      <c r="I77" s="63">
        <f t="shared" si="31"/>
        <v>6584.1</v>
      </c>
    </row>
    <row r="78" spans="1:13">
      <c r="A78" s="68">
        <v>66</v>
      </c>
      <c r="B78" s="111" t="s">
        <v>39</v>
      </c>
      <c r="C78" s="70" t="s">
        <v>284</v>
      </c>
      <c r="D78" s="93" t="s">
        <v>189</v>
      </c>
      <c r="E78" s="93" t="s">
        <v>312</v>
      </c>
      <c r="F78" s="100">
        <v>510</v>
      </c>
      <c r="G78" s="63">
        <v>8505.2000000000007</v>
      </c>
      <c r="H78" s="63">
        <v>6584.1</v>
      </c>
      <c r="I78" s="63">
        <v>6584.1</v>
      </c>
      <c r="K78" s="24">
        <v>8505.2000000000007</v>
      </c>
      <c r="L78" s="24">
        <v>6584.1</v>
      </c>
      <c r="M78" s="24">
        <v>6584.1</v>
      </c>
    </row>
    <row r="79" spans="1:13" ht="41.4">
      <c r="A79" s="68">
        <v>67</v>
      </c>
      <c r="B79" s="102" t="s">
        <v>40</v>
      </c>
      <c r="C79" s="70" t="s">
        <v>284</v>
      </c>
      <c r="D79" s="93" t="s">
        <v>189</v>
      </c>
      <c r="E79" s="93" t="s">
        <v>313</v>
      </c>
      <c r="F79" s="100"/>
      <c r="G79" s="63">
        <f>G80</f>
        <v>17182.88</v>
      </c>
      <c r="H79" s="63">
        <f t="shared" ref="H79:I80" si="32">H80</f>
        <v>17182.88</v>
      </c>
      <c r="I79" s="63">
        <f t="shared" si="32"/>
        <v>17182.88</v>
      </c>
    </row>
    <row r="80" spans="1:13">
      <c r="A80" s="68">
        <v>68</v>
      </c>
      <c r="B80" s="111" t="s">
        <v>23</v>
      </c>
      <c r="C80" s="70" t="s">
        <v>284</v>
      </c>
      <c r="D80" s="93" t="s">
        <v>189</v>
      </c>
      <c r="E80" s="93" t="s">
        <v>313</v>
      </c>
      <c r="F80" s="100">
        <v>500</v>
      </c>
      <c r="G80" s="63">
        <f>G81</f>
        <v>17182.88</v>
      </c>
      <c r="H80" s="63">
        <f t="shared" si="32"/>
        <v>17182.88</v>
      </c>
      <c r="I80" s="63">
        <f t="shared" si="32"/>
        <v>17182.88</v>
      </c>
    </row>
    <row r="81" spans="1:9">
      <c r="A81" s="68">
        <v>69</v>
      </c>
      <c r="B81" s="111" t="s">
        <v>39</v>
      </c>
      <c r="C81" s="70" t="s">
        <v>284</v>
      </c>
      <c r="D81" s="93" t="s">
        <v>189</v>
      </c>
      <c r="E81" s="93" t="s">
        <v>313</v>
      </c>
      <c r="F81" s="100">
        <v>510</v>
      </c>
      <c r="G81" s="63">
        <v>17182.88</v>
      </c>
      <c r="H81" s="63">
        <v>17182.88</v>
      </c>
      <c r="I81" s="63">
        <v>17182.88</v>
      </c>
    </row>
    <row r="82" spans="1:9">
      <c r="A82" s="68">
        <v>70</v>
      </c>
      <c r="B82" s="145" t="s">
        <v>403</v>
      </c>
      <c r="C82" s="70" t="s">
        <v>284</v>
      </c>
      <c r="D82" s="93" t="s">
        <v>190</v>
      </c>
      <c r="E82" s="100"/>
      <c r="F82" s="100"/>
      <c r="G82" s="63">
        <f>G83</f>
        <v>64373.82</v>
      </c>
      <c r="H82" s="63">
        <f t="shared" ref="H82:I83" si="33">H83</f>
        <v>64373.82</v>
      </c>
      <c r="I82" s="63">
        <f t="shared" si="33"/>
        <v>64373.82</v>
      </c>
    </row>
    <row r="83" spans="1:9">
      <c r="A83" s="68">
        <v>71</v>
      </c>
      <c r="B83" s="102" t="s">
        <v>36</v>
      </c>
      <c r="C83" s="70" t="s">
        <v>284</v>
      </c>
      <c r="D83" s="93" t="s">
        <v>190</v>
      </c>
      <c r="E83" s="93" t="s">
        <v>303</v>
      </c>
      <c r="F83" s="100"/>
      <c r="G83" s="63">
        <f>G84</f>
        <v>64373.82</v>
      </c>
      <c r="H83" s="63">
        <f t="shared" si="33"/>
        <v>64373.82</v>
      </c>
      <c r="I83" s="63">
        <f t="shared" si="33"/>
        <v>64373.82</v>
      </c>
    </row>
    <row r="84" spans="1:9" ht="27.6">
      <c r="A84" s="68">
        <v>72</v>
      </c>
      <c r="B84" s="102" t="s">
        <v>37</v>
      </c>
      <c r="C84" s="70" t="s">
        <v>284</v>
      </c>
      <c r="D84" s="93" t="s">
        <v>190</v>
      </c>
      <c r="E84" s="93" t="s">
        <v>311</v>
      </c>
      <c r="F84" s="100"/>
      <c r="G84" s="63">
        <f>G85</f>
        <v>64373.82</v>
      </c>
      <c r="H84" s="63">
        <f t="shared" ref="H84:I84" si="34">H85</f>
        <v>64373.82</v>
      </c>
      <c r="I84" s="63">
        <f t="shared" si="34"/>
        <v>64373.82</v>
      </c>
    </row>
    <row r="85" spans="1:9" ht="27.6">
      <c r="A85" s="68">
        <v>73</v>
      </c>
      <c r="B85" s="102" t="s">
        <v>42</v>
      </c>
      <c r="C85" s="70" t="s">
        <v>284</v>
      </c>
      <c r="D85" s="93" t="s">
        <v>190</v>
      </c>
      <c r="E85" s="93" t="s">
        <v>314</v>
      </c>
      <c r="F85" s="100"/>
      <c r="G85" s="63">
        <f>G86</f>
        <v>64373.82</v>
      </c>
      <c r="H85" s="63">
        <f t="shared" ref="H85:I85" si="35">H86</f>
        <v>64373.82</v>
      </c>
      <c r="I85" s="63">
        <f t="shared" si="35"/>
        <v>64373.82</v>
      </c>
    </row>
    <row r="86" spans="1:9">
      <c r="A86" s="68">
        <v>74</v>
      </c>
      <c r="B86" s="111" t="s">
        <v>23</v>
      </c>
      <c r="C86" s="70" t="s">
        <v>284</v>
      </c>
      <c r="D86" s="93" t="s">
        <v>190</v>
      </c>
      <c r="E86" s="93" t="s">
        <v>314</v>
      </c>
      <c r="F86" s="100">
        <v>500</v>
      </c>
      <c r="G86" s="63">
        <f>G87</f>
        <v>64373.82</v>
      </c>
      <c r="H86" s="63">
        <f t="shared" ref="H86:I86" si="36">H87</f>
        <v>64373.82</v>
      </c>
      <c r="I86" s="63">
        <f t="shared" si="36"/>
        <v>64373.82</v>
      </c>
    </row>
    <row r="87" spans="1:9">
      <c r="A87" s="68">
        <v>75</v>
      </c>
      <c r="B87" s="111" t="s">
        <v>33</v>
      </c>
      <c r="C87" s="70" t="s">
        <v>284</v>
      </c>
      <c r="D87" s="93" t="s">
        <v>190</v>
      </c>
      <c r="E87" s="93" t="s">
        <v>314</v>
      </c>
      <c r="F87" s="100">
        <v>540</v>
      </c>
      <c r="G87" s="63">
        <v>64373.82</v>
      </c>
      <c r="H87" s="63">
        <v>64373.82</v>
      </c>
      <c r="I87" s="63">
        <v>64373.82</v>
      </c>
    </row>
    <row r="88" spans="1:9" ht="24.75" customHeight="1">
      <c r="A88" s="68">
        <v>76</v>
      </c>
      <c r="B88" s="141" t="s">
        <v>404</v>
      </c>
      <c r="C88" s="136" t="s">
        <v>257</v>
      </c>
      <c r="D88" s="127"/>
      <c r="E88" s="127"/>
      <c r="F88" s="127"/>
      <c r="G88" s="132">
        <f>G89+G147+G189+G199+G208</f>
        <v>110354.53</v>
      </c>
      <c r="H88" s="132">
        <f>H89+H147+H189+H199+H208</f>
        <v>90967.01999999999</v>
      </c>
      <c r="I88" s="132">
        <f>I89+I147+I189+I199+I208</f>
        <v>92240.72</v>
      </c>
    </row>
    <row r="89" spans="1:9">
      <c r="A89" s="68">
        <v>77</v>
      </c>
      <c r="B89" s="145" t="s">
        <v>142</v>
      </c>
      <c r="C89" s="93" t="s">
        <v>257</v>
      </c>
      <c r="D89" s="93" t="s">
        <v>143</v>
      </c>
      <c r="E89" s="100"/>
      <c r="F89" s="100"/>
      <c r="G89" s="60">
        <f>G90+G94+G110+G115+G120</f>
        <v>36525.32</v>
      </c>
      <c r="H89" s="60">
        <f t="shared" ref="H89:I89" si="37">H90+H94+H110+H115+H120</f>
        <v>24500.42</v>
      </c>
      <c r="I89" s="60">
        <f t="shared" si="37"/>
        <v>24501.52</v>
      </c>
    </row>
    <row r="90" spans="1:9" ht="27.6">
      <c r="A90" s="68">
        <v>78</v>
      </c>
      <c r="B90" s="111" t="s">
        <v>144</v>
      </c>
      <c r="C90" s="93" t="s">
        <v>257</v>
      </c>
      <c r="D90" s="93" t="s">
        <v>145</v>
      </c>
      <c r="E90" s="100"/>
      <c r="F90" s="100"/>
      <c r="G90" s="63">
        <f>G91</f>
        <v>1105.6300000000001</v>
      </c>
      <c r="H90" s="63">
        <f t="shared" ref="H90:I90" si="38">H91</f>
        <v>1105.6300000000001</v>
      </c>
      <c r="I90" s="63">
        <f t="shared" si="38"/>
        <v>1105.6300000000001</v>
      </c>
    </row>
    <row r="91" spans="1:9">
      <c r="A91" s="68">
        <v>79</v>
      </c>
      <c r="B91" s="103" t="s">
        <v>217</v>
      </c>
      <c r="C91" s="93" t="s">
        <v>257</v>
      </c>
      <c r="D91" s="93" t="s">
        <v>145</v>
      </c>
      <c r="E91" s="100">
        <v>8510000210</v>
      </c>
      <c r="F91" s="100"/>
      <c r="G91" s="63">
        <f>G92</f>
        <v>1105.6300000000001</v>
      </c>
      <c r="H91" s="63">
        <f t="shared" ref="H91:I92" si="39">H92</f>
        <v>1105.6300000000001</v>
      </c>
      <c r="I91" s="63">
        <f t="shared" si="39"/>
        <v>1105.6300000000001</v>
      </c>
    </row>
    <row r="92" spans="1:9" ht="41.4">
      <c r="A92" s="68">
        <v>80</v>
      </c>
      <c r="B92" s="103" t="s">
        <v>218</v>
      </c>
      <c r="C92" s="93" t="s">
        <v>257</v>
      </c>
      <c r="D92" s="93" t="s">
        <v>145</v>
      </c>
      <c r="E92" s="100">
        <v>8510000210</v>
      </c>
      <c r="F92" s="100">
        <v>100</v>
      </c>
      <c r="G92" s="63">
        <f>G93</f>
        <v>1105.6300000000001</v>
      </c>
      <c r="H92" s="63">
        <f t="shared" si="39"/>
        <v>1105.6300000000001</v>
      </c>
      <c r="I92" s="63">
        <f t="shared" si="39"/>
        <v>1105.6300000000001</v>
      </c>
    </row>
    <row r="93" spans="1:9">
      <c r="A93" s="68">
        <v>81</v>
      </c>
      <c r="B93" s="72" t="s">
        <v>19</v>
      </c>
      <c r="C93" s="93" t="s">
        <v>257</v>
      </c>
      <c r="D93" s="93" t="s">
        <v>145</v>
      </c>
      <c r="E93" s="100">
        <v>8510000210</v>
      </c>
      <c r="F93" s="100">
        <v>120</v>
      </c>
      <c r="G93" s="63">
        <v>1105.6300000000001</v>
      </c>
      <c r="H93" s="63">
        <v>1105.6300000000001</v>
      </c>
      <c r="I93" s="63">
        <v>1105.6300000000001</v>
      </c>
    </row>
    <row r="94" spans="1:9" ht="27.6">
      <c r="A94" s="68">
        <v>82</v>
      </c>
      <c r="B94" s="111" t="s">
        <v>20</v>
      </c>
      <c r="C94" s="93" t="s">
        <v>257</v>
      </c>
      <c r="D94" s="93" t="s">
        <v>148</v>
      </c>
      <c r="E94" s="100"/>
      <c r="F94" s="100"/>
      <c r="G94" s="63">
        <f>G95+G104</f>
        <v>22223.19</v>
      </c>
      <c r="H94" s="63">
        <f>H95+H104</f>
        <v>22223.19</v>
      </c>
      <c r="I94" s="63">
        <f>I95+I104</f>
        <v>22223.19</v>
      </c>
    </row>
    <row r="95" spans="1:9">
      <c r="A95" s="68">
        <v>83</v>
      </c>
      <c r="B95" s="103" t="s">
        <v>43</v>
      </c>
      <c r="C95" s="93" t="s">
        <v>257</v>
      </c>
      <c r="D95" s="93" t="s">
        <v>148</v>
      </c>
      <c r="E95" s="93" t="s">
        <v>315</v>
      </c>
      <c r="F95" s="100"/>
      <c r="G95" s="60">
        <f>G96</f>
        <v>21700.69</v>
      </c>
      <c r="H95" s="60">
        <f t="shared" ref="H95:I95" si="40">H96</f>
        <v>21700.69</v>
      </c>
      <c r="I95" s="60">
        <f t="shared" si="40"/>
        <v>21700.69</v>
      </c>
    </row>
    <row r="96" spans="1:9" ht="27.6">
      <c r="A96" s="68">
        <v>84</v>
      </c>
      <c r="B96" s="103" t="s">
        <v>264</v>
      </c>
      <c r="C96" s="93" t="s">
        <v>257</v>
      </c>
      <c r="D96" s="93" t="s">
        <v>148</v>
      </c>
      <c r="E96" s="93" t="s">
        <v>316</v>
      </c>
      <c r="F96" s="100"/>
      <c r="G96" s="60">
        <f>G97</f>
        <v>21700.69</v>
      </c>
      <c r="H96" s="60">
        <f t="shared" ref="H96:I96" si="41">H97</f>
        <v>21700.69</v>
      </c>
      <c r="I96" s="60">
        <f t="shared" si="41"/>
        <v>21700.69</v>
      </c>
    </row>
    <row r="97" spans="1:13" ht="41.4">
      <c r="A97" s="68">
        <v>85</v>
      </c>
      <c r="B97" s="103" t="s">
        <v>44</v>
      </c>
      <c r="C97" s="93" t="s">
        <v>257</v>
      </c>
      <c r="D97" s="93" t="s">
        <v>148</v>
      </c>
      <c r="E97" s="93" t="s">
        <v>317</v>
      </c>
      <c r="F97" s="100"/>
      <c r="G97" s="60">
        <f>G98+G100+G102</f>
        <v>21700.69</v>
      </c>
      <c r="H97" s="60">
        <f>H98+H100+H102</f>
        <v>21700.69</v>
      </c>
      <c r="I97" s="60">
        <f>I98+I100+I102</f>
        <v>21700.69</v>
      </c>
    </row>
    <row r="98" spans="1:13" ht="41.4">
      <c r="A98" s="68">
        <v>86</v>
      </c>
      <c r="B98" s="111" t="s">
        <v>18</v>
      </c>
      <c r="C98" s="93" t="s">
        <v>257</v>
      </c>
      <c r="D98" s="93" t="s">
        <v>148</v>
      </c>
      <c r="E98" s="93" t="s">
        <v>317</v>
      </c>
      <c r="F98" s="100">
        <v>100</v>
      </c>
      <c r="G98" s="60">
        <f>G99</f>
        <v>13923.35</v>
      </c>
      <c r="H98" s="60">
        <f t="shared" ref="H98:I98" si="42">H99</f>
        <v>13923.35</v>
      </c>
      <c r="I98" s="60">
        <f t="shared" si="42"/>
        <v>13923.35</v>
      </c>
    </row>
    <row r="99" spans="1:13">
      <c r="A99" s="68">
        <v>87</v>
      </c>
      <c r="B99" s="111" t="s">
        <v>19</v>
      </c>
      <c r="C99" s="93" t="s">
        <v>257</v>
      </c>
      <c r="D99" s="93" t="s">
        <v>148</v>
      </c>
      <c r="E99" s="93" t="s">
        <v>317</v>
      </c>
      <c r="F99" s="100">
        <v>120</v>
      </c>
      <c r="G99" s="60">
        <v>13923.35</v>
      </c>
      <c r="H99" s="60">
        <v>13923.35</v>
      </c>
      <c r="I99" s="60">
        <v>13923.35</v>
      </c>
    </row>
    <row r="100" spans="1:13">
      <c r="A100" s="68">
        <v>88</v>
      </c>
      <c r="B100" s="111" t="s">
        <v>25</v>
      </c>
      <c r="C100" s="93" t="s">
        <v>257</v>
      </c>
      <c r="D100" s="93" t="s">
        <v>148</v>
      </c>
      <c r="E100" s="93" t="s">
        <v>317</v>
      </c>
      <c r="F100" s="100">
        <v>200</v>
      </c>
      <c r="G100" s="60">
        <f>G101</f>
        <v>7137.9</v>
      </c>
      <c r="H100" s="60">
        <f t="shared" ref="H100:I100" si="43">H101</f>
        <v>7137.9</v>
      </c>
      <c r="I100" s="60">
        <f t="shared" si="43"/>
        <v>7137.9</v>
      </c>
    </row>
    <row r="101" spans="1:13">
      <c r="A101" s="68">
        <v>89</v>
      </c>
      <c r="B101" s="111" t="s">
        <v>26</v>
      </c>
      <c r="C101" s="93" t="s">
        <v>257</v>
      </c>
      <c r="D101" s="93" t="s">
        <v>148</v>
      </c>
      <c r="E101" s="93" t="s">
        <v>317</v>
      </c>
      <c r="F101" s="100">
        <v>240</v>
      </c>
      <c r="G101" s="60">
        <f>7237.9-100</f>
        <v>7137.9</v>
      </c>
      <c r="H101" s="60">
        <f>7237.9-100</f>
        <v>7137.9</v>
      </c>
      <c r="I101" s="60">
        <f>7237.9-100</f>
        <v>7137.9</v>
      </c>
    </row>
    <row r="102" spans="1:13">
      <c r="A102" s="68">
        <v>90</v>
      </c>
      <c r="B102" s="111" t="s">
        <v>47</v>
      </c>
      <c r="C102" s="93" t="s">
        <v>257</v>
      </c>
      <c r="D102" s="93" t="s">
        <v>148</v>
      </c>
      <c r="E102" s="93" t="s">
        <v>317</v>
      </c>
      <c r="F102" s="100">
        <v>800</v>
      </c>
      <c r="G102" s="60">
        <f>G103</f>
        <v>639.44000000000005</v>
      </c>
      <c r="H102" s="60">
        <f t="shared" ref="H102:I102" si="44">H103</f>
        <v>639.44000000000005</v>
      </c>
      <c r="I102" s="60">
        <f t="shared" si="44"/>
        <v>639.44000000000005</v>
      </c>
    </row>
    <row r="103" spans="1:13">
      <c r="A103" s="68">
        <v>91</v>
      </c>
      <c r="B103" s="111" t="s">
        <v>134</v>
      </c>
      <c r="C103" s="93" t="s">
        <v>257</v>
      </c>
      <c r="D103" s="93" t="s">
        <v>148</v>
      </c>
      <c r="E103" s="93" t="s">
        <v>317</v>
      </c>
      <c r="F103" s="100">
        <v>850</v>
      </c>
      <c r="G103" s="60">
        <v>639.44000000000005</v>
      </c>
      <c r="H103" s="60">
        <v>639.44000000000005</v>
      </c>
      <c r="I103" s="60">
        <v>639.44000000000005</v>
      </c>
    </row>
    <row r="104" spans="1:13">
      <c r="A104" s="68">
        <v>92</v>
      </c>
      <c r="B104" s="103" t="s">
        <v>21</v>
      </c>
      <c r="C104" s="93" t="s">
        <v>257</v>
      </c>
      <c r="D104" s="93" t="s">
        <v>148</v>
      </c>
      <c r="E104" s="100">
        <v>9170000000</v>
      </c>
      <c r="F104" s="100"/>
      <c r="G104" s="63">
        <f>G105</f>
        <v>522.5</v>
      </c>
      <c r="H104" s="63">
        <f t="shared" ref="H104:I104" si="45">H105</f>
        <v>522.5</v>
      </c>
      <c r="I104" s="63">
        <f t="shared" si="45"/>
        <v>522.5</v>
      </c>
    </row>
    <row r="105" spans="1:13" ht="27.6">
      <c r="A105" s="68">
        <v>93</v>
      </c>
      <c r="B105" s="103" t="s">
        <v>45</v>
      </c>
      <c r="C105" s="93" t="s">
        <v>257</v>
      </c>
      <c r="D105" s="93" t="s">
        <v>148</v>
      </c>
      <c r="E105" s="100">
        <v>9170076040</v>
      </c>
      <c r="F105" s="100"/>
      <c r="G105" s="63">
        <f>G106+G108</f>
        <v>522.5</v>
      </c>
      <c r="H105" s="63">
        <f>H106+H108</f>
        <v>522.5</v>
      </c>
      <c r="I105" s="63">
        <f>I106+I108</f>
        <v>522.5</v>
      </c>
      <c r="K105" s="24">
        <v>522.5</v>
      </c>
      <c r="L105" s="24">
        <v>522.5</v>
      </c>
      <c r="M105" s="24">
        <v>522.5</v>
      </c>
    </row>
    <row r="106" spans="1:13" ht="41.4">
      <c r="A106" s="68">
        <v>94</v>
      </c>
      <c r="B106" s="111" t="s">
        <v>18</v>
      </c>
      <c r="C106" s="93" t="s">
        <v>257</v>
      </c>
      <c r="D106" s="93" t="s">
        <v>148</v>
      </c>
      <c r="E106" s="100">
        <v>9170076040</v>
      </c>
      <c r="F106" s="100">
        <v>100</v>
      </c>
      <c r="G106" s="63">
        <f>G107</f>
        <v>469.05</v>
      </c>
      <c r="H106" s="63">
        <f t="shared" ref="H106:I106" si="46">H107</f>
        <v>469.05</v>
      </c>
      <c r="I106" s="63">
        <f t="shared" si="46"/>
        <v>469.05</v>
      </c>
    </row>
    <row r="107" spans="1:13">
      <c r="A107" s="68">
        <v>95</v>
      </c>
      <c r="B107" s="111" t="s">
        <v>19</v>
      </c>
      <c r="C107" s="93" t="s">
        <v>257</v>
      </c>
      <c r="D107" s="93" t="s">
        <v>148</v>
      </c>
      <c r="E107" s="100">
        <v>9170076040</v>
      </c>
      <c r="F107" s="100">
        <v>120</v>
      </c>
      <c r="G107" s="63">
        <v>469.05</v>
      </c>
      <c r="H107" s="63">
        <v>469.05</v>
      </c>
      <c r="I107" s="63">
        <v>469.05</v>
      </c>
    </row>
    <row r="108" spans="1:13">
      <c r="A108" s="68">
        <v>96</v>
      </c>
      <c r="B108" s="111" t="s">
        <v>25</v>
      </c>
      <c r="C108" s="93" t="s">
        <v>257</v>
      </c>
      <c r="D108" s="93" t="s">
        <v>148</v>
      </c>
      <c r="E108" s="100">
        <v>9170076040</v>
      </c>
      <c r="F108" s="100">
        <v>200</v>
      </c>
      <c r="G108" s="63">
        <f>G109</f>
        <v>53.45</v>
      </c>
      <c r="H108" s="63">
        <f t="shared" ref="H108:I108" si="47">H109</f>
        <v>53.45</v>
      </c>
      <c r="I108" s="63">
        <f t="shared" si="47"/>
        <v>53.45</v>
      </c>
    </row>
    <row r="109" spans="1:13">
      <c r="A109" s="68">
        <v>97</v>
      </c>
      <c r="B109" s="111" t="s">
        <v>26</v>
      </c>
      <c r="C109" s="93" t="s">
        <v>257</v>
      </c>
      <c r="D109" s="93" t="s">
        <v>148</v>
      </c>
      <c r="E109" s="100">
        <v>9170076040</v>
      </c>
      <c r="F109" s="100">
        <v>240</v>
      </c>
      <c r="G109" s="63">
        <v>53.45</v>
      </c>
      <c r="H109" s="63">
        <v>53.45</v>
      </c>
      <c r="I109" s="63">
        <v>53.45</v>
      </c>
    </row>
    <row r="110" spans="1:13">
      <c r="A110" s="68">
        <v>98</v>
      </c>
      <c r="B110" s="145" t="s">
        <v>277</v>
      </c>
      <c r="C110" s="93" t="s">
        <v>257</v>
      </c>
      <c r="D110" s="93" t="s">
        <v>287</v>
      </c>
      <c r="E110" s="100"/>
      <c r="F110" s="100"/>
      <c r="G110" s="63">
        <f>G111</f>
        <v>26.7</v>
      </c>
      <c r="H110" s="63">
        <f t="shared" ref="H110:I111" si="48">H111</f>
        <v>1.8</v>
      </c>
      <c r="I110" s="63">
        <f t="shared" si="48"/>
        <v>2.9</v>
      </c>
    </row>
    <row r="111" spans="1:13">
      <c r="A111" s="68">
        <v>99</v>
      </c>
      <c r="B111" s="111" t="s">
        <v>28</v>
      </c>
      <c r="C111" s="93" t="s">
        <v>257</v>
      </c>
      <c r="D111" s="93" t="s">
        <v>287</v>
      </c>
      <c r="E111" s="100">
        <v>9210000000</v>
      </c>
      <c r="F111" s="100"/>
      <c r="G111" s="63">
        <f>G112</f>
        <v>26.7</v>
      </c>
      <c r="H111" s="63">
        <f t="shared" si="48"/>
        <v>1.8</v>
      </c>
      <c r="I111" s="63">
        <f t="shared" si="48"/>
        <v>2.9</v>
      </c>
    </row>
    <row r="112" spans="1:13" ht="41.4">
      <c r="A112" s="68">
        <v>100</v>
      </c>
      <c r="B112" s="111" t="s">
        <v>278</v>
      </c>
      <c r="C112" s="93" t="s">
        <v>257</v>
      </c>
      <c r="D112" s="93" t="s">
        <v>287</v>
      </c>
      <c r="E112" s="100">
        <v>9210051200</v>
      </c>
      <c r="F112" s="100"/>
      <c r="G112" s="63">
        <f>G113</f>
        <v>26.7</v>
      </c>
      <c r="H112" s="63">
        <f t="shared" ref="H112:I112" si="49">H113</f>
        <v>1.8</v>
      </c>
      <c r="I112" s="63">
        <f t="shared" si="49"/>
        <v>2.9</v>
      </c>
    </row>
    <row r="113" spans="1:13">
      <c r="A113" s="68">
        <v>101</v>
      </c>
      <c r="B113" s="111" t="s">
        <v>25</v>
      </c>
      <c r="C113" s="93" t="s">
        <v>257</v>
      </c>
      <c r="D113" s="93" t="s">
        <v>287</v>
      </c>
      <c r="E113" s="100">
        <v>9210051200</v>
      </c>
      <c r="F113" s="100">
        <v>200</v>
      </c>
      <c r="G113" s="63">
        <f>G114</f>
        <v>26.7</v>
      </c>
      <c r="H113" s="63">
        <f t="shared" ref="H113:I113" si="50">H114</f>
        <v>1.8</v>
      </c>
      <c r="I113" s="63">
        <f t="shared" si="50"/>
        <v>2.9</v>
      </c>
    </row>
    <row r="114" spans="1:13">
      <c r="A114" s="68">
        <v>102</v>
      </c>
      <c r="B114" s="111" t="s">
        <v>26</v>
      </c>
      <c r="C114" s="93" t="s">
        <v>257</v>
      </c>
      <c r="D114" s="93" t="s">
        <v>287</v>
      </c>
      <c r="E114" s="100">
        <v>9210051200</v>
      </c>
      <c r="F114" s="100">
        <v>240</v>
      </c>
      <c r="G114" s="63">
        <v>26.7</v>
      </c>
      <c r="H114" s="63">
        <v>1.8</v>
      </c>
      <c r="I114" s="63">
        <v>2.9</v>
      </c>
      <c r="K114" s="24">
        <v>26.7</v>
      </c>
      <c r="L114" s="24">
        <v>1.8</v>
      </c>
      <c r="M114" s="24">
        <v>2.9</v>
      </c>
    </row>
    <row r="115" spans="1:13">
      <c r="A115" s="68">
        <v>103</v>
      </c>
      <c r="B115" s="145" t="s">
        <v>46</v>
      </c>
      <c r="C115" s="93" t="s">
        <v>257</v>
      </c>
      <c r="D115" s="93" t="s">
        <v>150</v>
      </c>
      <c r="E115" s="100"/>
      <c r="F115" s="100"/>
      <c r="G115" s="63">
        <f>G116</f>
        <v>150</v>
      </c>
      <c r="H115" s="63">
        <f t="shared" ref="H115:I117" si="51">H116</f>
        <v>150</v>
      </c>
      <c r="I115" s="63">
        <f t="shared" si="51"/>
        <v>150</v>
      </c>
    </row>
    <row r="116" spans="1:13">
      <c r="A116" s="68">
        <v>104</v>
      </c>
      <c r="B116" s="111" t="s">
        <v>28</v>
      </c>
      <c r="C116" s="93" t="s">
        <v>257</v>
      </c>
      <c r="D116" s="93" t="s">
        <v>150</v>
      </c>
      <c r="E116" s="100">
        <v>9170000000</v>
      </c>
      <c r="F116" s="100"/>
      <c r="G116" s="63">
        <f>G117</f>
        <v>150</v>
      </c>
      <c r="H116" s="63">
        <f t="shared" si="51"/>
        <v>150</v>
      </c>
      <c r="I116" s="63">
        <f t="shared" si="51"/>
        <v>150</v>
      </c>
    </row>
    <row r="117" spans="1:13">
      <c r="A117" s="68">
        <v>105</v>
      </c>
      <c r="B117" s="64" t="s">
        <v>49</v>
      </c>
      <c r="C117" s="93" t="s">
        <v>257</v>
      </c>
      <c r="D117" s="93" t="s">
        <v>150</v>
      </c>
      <c r="E117" s="100">
        <v>9170010110</v>
      </c>
      <c r="F117" s="100"/>
      <c r="G117" s="63">
        <f>G118</f>
        <v>150</v>
      </c>
      <c r="H117" s="63">
        <f t="shared" si="51"/>
        <v>150</v>
      </c>
      <c r="I117" s="63">
        <f t="shared" si="51"/>
        <v>150</v>
      </c>
    </row>
    <row r="118" spans="1:13">
      <c r="A118" s="68">
        <v>106</v>
      </c>
      <c r="B118" s="111" t="s">
        <v>47</v>
      </c>
      <c r="C118" s="93" t="s">
        <v>257</v>
      </c>
      <c r="D118" s="93" t="s">
        <v>150</v>
      </c>
      <c r="E118" s="100">
        <v>9170010110</v>
      </c>
      <c r="F118" s="100">
        <v>800</v>
      </c>
      <c r="G118" s="63">
        <f>G119</f>
        <v>150</v>
      </c>
      <c r="H118" s="63">
        <f t="shared" ref="H118:I118" si="52">H119</f>
        <v>150</v>
      </c>
      <c r="I118" s="63">
        <f t="shared" si="52"/>
        <v>150</v>
      </c>
    </row>
    <row r="119" spans="1:13">
      <c r="A119" s="68">
        <v>107</v>
      </c>
      <c r="B119" s="111" t="s">
        <v>48</v>
      </c>
      <c r="C119" s="93" t="s">
        <v>257</v>
      </c>
      <c r="D119" s="93" t="s">
        <v>150</v>
      </c>
      <c r="E119" s="100">
        <v>9170010110</v>
      </c>
      <c r="F119" s="100">
        <v>870</v>
      </c>
      <c r="G119" s="63">
        <v>150</v>
      </c>
      <c r="H119" s="63">
        <v>150</v>
      </c>
      <c r="I119" s="63">
        <v>150</v>
      </c>
    </row>
    <row r="120" spans="1:13">
      <c r="A120" s="68">
        <v>108</v>
      </c>
      <c r="B120" s="145" t="s">
        <v>50</v>
      </c>
      <c r="C120" s="93" t="s">
        <v>257</v>
      </c>
      <c r="D120" s="93" t="s">
        <v>151</v>
      </c>
      <c r="E120" s="100"/>
      <c r="F120" s="100"/>
      <c r="G120" s="63">
        <f>G121+G136</f>
        <v>13019.800000000001</v>
      </c>
      <c r="H120" s="63">
        <f t="shared" ref="H120:I120" si="53">H121+H136</f>
        <v>1019.8</v>
      </c>
      <c r="I120" s="63">
        <f t="shared" si="53"/>
        <v>1019.8</v>
      </c>
    </row>
    <row r="121" spans="1:13">
      <c r="A121" s="68">
        <v>109</v>
      </c>
      <c r="B121" s="111" t="s">
        <v>28</v>
      </c>
      <c r="C121" s="93" t="s">
        <v>257</v>
      </c>
      <c r="D121" s="93" t="s">
        <v>151</v>
      </c>
      <c r="E121" s="100">
        <v>9170000000</v>
      </c>
      <c r="F121" s="100"/>
      <c r="G121" s="63">
        <f>G122+G127+G130+G133</f>
        <v>506.6</v>
      </c>
      <c r="H121" s="63">
        <f t="shared" ref="H121:I121" si="54">H122+H127+H130+H133</f>
        <v>506.6</v>
      </c>
      <c r="I121" s="63">
        <f t="shared" si="54"/>
        <v>506.6</v>
      </c>
    </row>
    <row r="122" spans="1:13" ht="41.4">
      <c r="A122" s="68">
        <v>110</v>
      </c>
      <c r="B122" s="72" t="s">
        <v>51</v>
      </c>
      <c r="C122" s="93" t="s">
        <v>257</v>
      </c>
      <c r="D122" s="93" t="s">
        <v>151</v>
      </c>
      <c r="E122" s="100">
        <v>9170074290</v>
      </c>
      <c r="F122" s="100"/>
      <c r="G122" s="63">
        <f>G123+G125</f>
        <v>34.6</v>
      </c>
      <c r="H122" s="63">
        <f>H123+H125</f>
        <v>34.6</v>
      </c>
      <c r="I122" s="63">
        <f>I123+I125</f>
        <v>34.6</v>
      </c>
      <c r="K122" s="24">
        <v>34.6</v>
      </c>
      <c r="L122" s="24">
        <v>34.6</v>
      </c>
      <c r="M122" s="24">
        <v>34.6</v>
      </c>
    </row>
    <row r="123" spans="1:13" ht="41.4">
      <c r="A123" s="68">
        <v>111</v>
      </c>
      <c r="B123" s="111" t="s">
        <v>18</v>
      </c>
      <c r="C123" s="93" t="s">
        <v>257</v>
      </c>
      <c r="D123" s="93" t="s">
        <v>151</v>
      </c>
      <c r="E123" s="100">
        <v>9170074290</v>
      </c>
      <c r="F123" s="100">
        <v>100</v>
      </c>
      <c r="G123" s="63">
        <f>G124</f>
        <v>32.83</v>
      </c>
      <c r="H123" s="63">
        <f t="shared" ref="H123:I123" si="55">H124</f>
        <v>32.83</v>
      </c>
      <c r="I123" s="63">
        <f t="shared" si="55"/>
        <v>32.83</v>
      </c>
    </row>
    <row r="124" spans="1:13">
      <c r="A124" s="68">
        <v>112</v>
      </c>
      <c r="B124" s="111" t="s">
        <v>19</v>
      </c>
      <c r="C124" s="93" t="s">
        <v>257</v>
      </c>
      <c r="D124" s="93" t="s">
        <v>151</v>
      </c>
      <c r="E124" s="100">
        <v>9170074290</v>
      </c>
      <c r="F124" s="100">
        <v>120</v>
      </c>
      <c r="G124" s="63">
        <v>32.83</v>
      </c>
      <c r="H124" s="63">
        <v>32.83</v>
      </c>
      <c r="I124" s="63">
        <v>32.83</v>
      </c>
    </row>
    <row r="125" spans="1:13">
      <c r="A125" s="68">
        <v>113</v>
      </c>
      <c r="B125" s="111" t="s">
        <v>25</v>
      </c>
      <c r="C125" s="93" t="s">
        <v>257</v>
      </c>
      <c r="D125" s="93" t="s">
        <v>151</v>
      </c>
      <c r="E125" s="100">
        <v>9170074290</v>
      </c>
      <c r="F125" s="100">
        <v>200</v>
      </c>
      <c r="G125" s="63">
        <f>G126</f>
        <v>1.77</v>
      </c>
      <c r="H125" s="63">
        <f t="shared" ref="H125:I125" si="56">H126</f>
        <v>1.77</v>
      </c>
      <c r="I125" s="63">
        <f t="shared" si="56"/>
        <v>1.77</v>
      </c>
    </row>
    <row r="126" spans="1:13">
      <c r="A126" s="68">
        <v>114</v>
      </c>
      <c r="B126" s="111" t="s">
        <v>26</v>
      </c>
      <c r="C126" s="93" t="s">
        <v>257</v>
      </c>
      <c r="D126" s="93" t="s">
        <v>151</v>
      </c>
      <c r="E126" s="100">
        <v>9170074290</v>
      </c>
      <c r="F126" s="100">
        <v>240</v>
      </c>
      <c r="G126" s="63">
        <v>1.77</v>
      </c>
      <c r="H126" s="63">
        <v>1.77</v>
      </c>
      <c r="I126" s="63">
        <v>1.77</v>
      </c>
    </row>
    <row r="127" spans="1:13" ht="41.4">
      <c r="A127" s="68">
        <v>115</v>
      </c>
      <c r="B127" s="103" t="s">
        <v>52</v>
      </c>
      <c r="C127" s="93" t="s">
        <v>257</v>
      </c>
      <c r="D127" s="93" t="s">
        <v>151</v>
      </c>
      <c r="E127" s="100">
        <v>9170092020</v>
      </c>
      <c r="F127" s="100"/>
      <c r="G127" s="63">
        <f>G128</f>
        <v>250</v>
      </c>
      <c r="H127" s="63">
        <f t="shared" ref="H127:I127" si="57">H128</f>
        <v>250</v>
      </c>
      <c r="I127" s="63">
        <f t="shared" si="57"/>
        <v>250</v>
      </c>
    </row>
    <row r="128" spans="1:13">
      <c r="A128" s="68">
        <v>116</v>
      </c>
      <c r="B128" s="111" t="s">
        <v>47</v>
      </c>
      <c r="C128" s="93" t="s">
        <v>257</v>
      </c>
      <c r="D128" s="93" t="s">
        <v>151</v>
      </c>
      <c r="E128" s="100">
        <v>9170092020</v>
      </c>
      <c r="F128" s="100">
        <v>800</v>
      </c>
      <c r="G128" s="63">
        <f>G129</f>
        <v>250</v>
      </c>
      <c r="H128" s="63">
        <f t="shared" ref="H128:I128" si="58">H129</f>
        <v>250</v>
      </c>
      <c r="I128" s="63">
        <f t="shared" si="58"/>
        <v>250</v>
      </c>
    </row>
    <row r="129" spans="1:13">
      <c r="A129" s="68">
        <v>117</v>
      </c>
      <c r="B129" s="65" t="s">
        <v>53</v>
      </c>
      <c r="C129" s="93" t="s">
        <v>257</v>
      </c>
      <c r="D129" s="93" t="s">
        <v>151</v>
      </c>
      <c r="E129" s="100">
        <v>9170092020</v>
      </c>
      <c r="F129" s="100">
        <v>830</v>
      </c>
      <c r="G129" s="63">
        <v>250</v>
      </c>
      <c r="H129" s="63">
        <v>250</v>
      </c>
      <c r="I129" s="63">
        <v>250</v>
      </c>
    </row>
    <row r="130" spans="1:13" ht="27.6">
      <c r="A130" s="68">
        <v>118</v>
      </c>
      <c r="B130" s="103" t="s">
        <v>54</v>
      </c>
      <c r="C130" s="78" t="s">
        <v>257</v>
      </c>
      <c r="D130" s="93" t="s">
        <v>151</v>
      </c>
      <c r="E130" s="100">
        <v>9170075550</v>
      </c>
      <c r="F130" s="100"/>
      <c r="G130" s="63">
        <f>G131</f>
        <v>198</v>
      </c>
      <c r="H130" s="63">
        <f t="shared" ref="H130:I131" si="59">H131</f>
        <v>198</v>
      </c>
      <c r="I130" s="63">
        <f t="shared" si="59"/>
        <v>198</v>
      </c>
    </row>
    <row r="131" spans="1:13">
      <c r="A131" s="68">
        <v>119</v>
      </c>
      <c r="B131" s="111" t="s">
        <v>25</v>
      </c>
      <c r="C131" s="78" t="s">
        <v>257</v>
      </c>
      <c r="D131" s="93" t="s">
        <v>151</v>
      </c>
      <c r="E131" s="100">
        <v>9170075550</v>
      </c>
      <c r="F131" s="100">
        <v>200</v>
      </c>
      <c r="G131" s="63">
        <f>G132</f>
        <v>198</v>
      </c>
      <c r="H131" s="63">
        <f t="shared" si="59"/>
        <v>198</v>
      </c>
      <c r="I131" s="63">
        <f t="shared" si="59"/>
        <v>198</v>
      </c>
    </row>
    <row r="132" spans="1:13">
      <c r="A132" s="68">
        <v>120</v>
      </c>
      <c r="B132" s="111" t="s">
        <v>26</v>
      </c>
      <c r="C132" s="78" t="s">
        <v>257</v>
      </c>
      <c r="D132" s="93" t="s">
        <v>151</v>
      </c>
      <c r="E132" s="100">
        <v>9170075550</v>
      </c>
      <c r="F132" s="100">
        <v>240</v>
      </c>
      <c r="G132" s="63">
        <v>198</v>
      </c>
      <c r="H132" s="63">
        <v>198</v>
      </c>
      <c r="I132" s="63">
        <v>198</v>
      </c>
      <c r="K132" s="24">
        <v>198</v>
      </c>
      <c r="L132" s="24">
        <v>198</v>
      </c>
      <c r="M132" s="24">
        <v>198</v>
      </c>
    </row>
    <row r="133" spans="1:13" ht="27.6">
      <c r="A133" s="68">
        <v>121</v>
      </c>
      <c r="B133" s="155" t="s">
        <v>425</v>
      </c>
      <c r="C133" s="78" t="s">
        <v>257</v>
      </c>
      <c r="D133" s="93" t="s">
        <v>151</v>
      </c>
      <c r="E133" s="100" t="s">
        <v>58</v>
      </c>
      <c r="F133" s="100"/>
      <c r="G133" s="63">
        <f>G134</f>
        <v>24</v>
      </c>
      <c r="H133" s="63">
        <f t="shared" ref="H133:I134" si="60">H134</f>
        <v>24</v>
      </c>
      <c r="I133" s="63">
        <f t="shared" si="60"/>
        <v>24</v>
      </c>
    </row>
    <row r="134" spans="1:13">
      <c r="A134" s="68">
        <v>122</v>
      </c>
      <c r="B134" s="111" t="s">
        <v>25</v>
      </c>
      <c r="C134" s="78" t="s">
        <v>257</v>
      </c>
      <c r="D134" s="93" t="s">
        <v>151</v>
      </c>
      <c r="E134" s="100" t="s">
        <v>58</v>
      </c>
      <c r="F134" s="100">
        <v>200</v>
      </c>
      <c r="G134" s="63">
        <f>G135</f>
        <v>24</v>
      </c>
      <c r="H134" s="63">
        <f t="shared" si="60"/>
        <v>24</v>
      </c>
      <c r="I134" s="63">
        <f t="shared" si="60"/>
        <v>24</v>
      </c>
    </row>
    <row r="135" spans="1:13">
      <c r="A135" s="68">
        <v>123</v>
      </c>
      <c r="B135" s="111" t="s">
        <v>26</v>
      </c>
      <c r="C135" s="78" t="s">
        <v>257</v>
      </c>
      <c r="D135" s="93" t="s">
        <v>151</v>
      </c>
      <c r="E135" s="100" t="s">
        <v>58</v>
      </c>
      <c r="F135" s="100">
        <v>240</v>
      </c>
      <c r="G135" s="63">
        <v>24</v>
      </c>
      <c r="H135" s="63">
        <v>24</v>
      </c>
      <c r="I135" s="63">
        <v>24</v>
      </c>
    </row>
    <row r="136" spans="1:13">
      <c r="A136" s="68">
        <v>124</v>
      </c>
      <c r="B136" s="102" t="s">
        <v>59</v>
      </c>
      <c r="C136" s="93" t="s">
        <v>257</v>
      </c>
      <c r="D136" s="93" t="s">
        <v>151</v>
      </c>
      <c r="E136" s="100">
        <v>1200000000</v>
      </c>
      <c r="F136" s="100"/>
      <c r="G136" s="63">
        <f>G137+G141</f>
        <v>12513.2</v>
      </c>
      <c r="H136" s="63">
        <f t="shared" ref="H136:I136" si="61">H137+H141</f>
        <v>513.19999999999993</v>
      </c>
      <c r="I136" s="63">
        <f t="shared" si="61"/>
        <v>513.19999999999993</v>
      </c>
    </row>
    <row r="137" spans="1:13" ht="41.4">
      <c r="A137" s="68">
        <v>125</v>
      </c>
      <c r="B137" s="73" t="s">
        <v>211</v>
      </c>
      <c r="C137" s="93" t="s">
        <v>257</v>
      </c>
      <c r="D137" s="93" t="s">
        <v>151</v>
      </c>
      <c r="E137" s="68">
        <v>1240000000</v>
      </c>
      <c r="F137" s="68"/>
      <c r="G137" s="63">
        <f>G138</f>
        <v>12000</v>
      </c>
      <c r="H137" s="63">
        <f t="shared" ref="H137:I138" si="62">H138</f>
        <v>0</v>
      </c>
      <c r="I137" s="63">
        <f t="shared" si="62"/>
        <v>0</v>
      </c>
    </row>
    <row r="138" spans="1:13">
      <c r="A138" s="68">
        <v>126</v>
      </c>
      <c r="B138" s="73" t="s">
        <v>285</v>
      </c>
      <c r="C138" s="93" t="s">
        <v>257</v>
      </c>
      <c r="D138" s="93" t="s">
        <v>151</v>
      </c>
      <c r="E138" s="68">
        <v>1240082120</v>
      </c>
      <c r="F138" s="68"/>
      <c r="G138" s="63">
        <f>G139</f>
        <v>12000</v>
      </c>
      <c r="H138" s="63">
        <f t="shared" si="62"/>
        <v>0</v>
      </c>
      <c r="I138" s="63">
        <f t="shared" si="62"/>
        <v>0</v>
      </c>
    </row>
    <row r="139" spans="1:13">
      <c r="A139" s="68">
        <v>127</v>
      </c>
      <c r="B139" s="103" t="s">
        <v>286</v>
      </c>
      <c r="C139" s="93" t="s">
        <v>257</v>
      </c>
      <c r="D139" s="93" t="s">
        <v>151</v>
      </c>
      <c r="E139" s="68">
        <v>1240082120</v>
      </c>
      <c r="F139" s="68">
        <v>400</v>
      </c>
      <c r="G139" s="63">
        <f>G140</f>
        <v>12000</v>
      </c>
      <c r="H139" s="63">
        <f t="shared" ref="H139:I139" si="63">H140</f>
        <v>0</v>
      </c>
      <c r="I139" s="63">
        <f t="shared" si="63"/>
        <v>0</v>
      </c>
    </row>
    <row r="140" spans="1:13">
      <c r="A140" s="68">
        <v>128</v>
      </c>
      <c r="B140" s="74" t="s">
        <v>26</v>
      </c>
      <c r="C140" s="93" t="s">
        <v>257</v>
      </c>
      <c r="D140" s="93" t="s">
        <v>151</v>
      </c>
      <c r="E140" s="68">
        <v>1240082120</v>
      </c>
      <c r="F140" s="68">
        <v>410</v>
      </c>
      <c r="G140" s="63">
        <v>12000</v>
      </c>
      <c r="H140" s="63">
        <v>0</v>
      </c>
      <c r="I140" s="63">
        <v>0</v>
      </c>
    </row>
    <row r="141" spans="1:13">
      <c r="A141" s="68">
        <v>129</v>
      </c>
      <c r="B141" s="102" t="s">
        <v>60</v>
      </c>
      <c r="C141" s="93" t="s">
        <v>257</v>
      </c>
      <c r="D141" s="93" t="s">
        <v>151</v>
      </c>
      <c r="E141" s="100">
        <v>1290000000</v>
      </c>
      <c r="F141" s="100"/>
      <c r="G141" s="63">
        <f>G142</f>
        <v>513.19999999999993</v>
      </c>
      <c r="H141" s="63">
        <f t="shared" ref="H141:I141" si="64">H142</f>
        <v>513.19999999999993</v>
      </c>
      <c r="I141" s="63">
        <f t="shared" si="64"/>
        <v>513.19999999999993</v>
      </c>
    </row>
    <row r="142" spans="1:13" ht="41.4">
      <c r="A142" s="68">
        <v>130</v>
      </c>
      <c r="B142" s="103" t="s">
        <v>61</v>
      </c>
      <c r="C142" s="93" t="s">
        <v>257</v>
      </c>
      <c r="D142" s="93" t="s">
        <v>151</v>
      </c>
      <c r="E142" s="100">
        <v>1290074670</v>
      </c>
      <c r="F142" s="100"/>
      <c r="G142" s="63">
        <f>G143+G145</f>
        <v>513.19999999999993</v>
      </c>
      <c r="H142" s="63">
        <f>H143+H145</f>
        <v>513.19999999999993</v>
      </c>
      <c r="I142" s="63">
        <f>I143+I145</f>
        <v>513.19999999999993</v>
      </c>
      <c r="K142" s="24">
        <v>513.20000000000005</v>
      </c>
      <c r="L142" s="24">
        <v>513.20000000000005</v>
      </c>
      <c r="M142" s="24">
        <v>513.20000000000005</v>
      </c>
    </row>
    <row r="143" spans="1:13" ht="41.4">
      <c r="A143" s="68">
        <v>131</v>
      </c>
      <c r="B143" s="111" t="s">
        <v>18</v>
      </c>
      <c r="C143" s="93" t="s">
        <v>257</v>
      </c>
      <c r="D143" s="93" t="s">
        <v>151</v>
      </c>
      <c r="E143" s="100">
        <v>1290074670</v>
      </c>
      <c r="F143" s="100">
        <v>100</v>
      </c>
      <c r="G143" s="63">
        <f>G144</f>
        <v>468.9</v>
      </c>
      <c r="H143" s="63">
        <f t="shared" ref="H143:I143" si="65">H144</f>
        <v>468.9</v>
      </c>
      <c r="I143" s="63">
        <f t="shared" si="65"/>
        <v>468.9</v>
      </c>
    </row>
    <row r="144" spans="1:13">
      <c r="A144" s="68">
        <v>132</v>
      </c>
      <c r="B144" s="111" t="s">
        <v>19</v>
      </c>
      <c r="C144" s="93" t="s">
        <v>257</v>
      </c>
      <c r="D144" s="93" t="s">
        <v>151</v>
      </c>
      <c r="E144" s="100">
        <v>1290074670</v>
      </c>
      <c r="F144" s="100">
        <v>120</v>
      </c>
      <c r="G144" s="63">
        <v>468.9</v>
      </c>
      <c r="H144" s="63">
        <v>468.9</v>
      </c>
      <c r="I144" s="63">
        <v>468.9</v>
      </c>
    </row>
    <row r="145" spans="1:13">
      <c r="A145" s="68">
        <v>133</v>
      </c>
      <c r="B145" s="111" t="s">
        <v>25</v>
      </c>
      <c r="C145" s="93" t="s">
        <v>257</v>
      </c>
      <c r="D145" s="93" t="s">
        <v>151</v>
      </c>
      <c r="E145" s="100">
        <v>1290074670</v>
      </c>
      <c r="F145" s="100">
        <v>200</v>
      </c>
      <c r="G145" s="63">
        <f>G146</f>
        <v>44.3</v>
      </c>
      <c r="H145" s="63">
        <f t="shared" ref="H145:I145" si="66">H146</f>
        <v>44.3</v>
      </c>
      <c r="I145" s="63">
        <f t="shared" si="66"/>
        <v>44.3</v>
      </c>
    </row>
    <row r="146" spans="1:13">
      <c r="A146" s="68">
        <v>134</v>
      </c>
      <c r="B146" s="111" t="s">
        <v>26</v>
      </c>
      <c r="C146" s="93" t="s">
        <v>257</v>
      </c>
      <c r="D146" s="93" t="s">
        <v>151</v>
      </c>
      <c r="E146" s="100">
        <v>1290074670</v>
      </c>
      <c r="F146" s="100">
        <v>240</v>
      </c>
      <c r="G146" s="63">
        <v>44.3</v>
      </c>
      <c r="H146" s="63">
        <v>44.3</v>
      </c>
      <c r="I146" s="63">
        <v>44.3</v>
      </c>
    </row>
    <row r="147" spans="1:13">
      <c r="A147" s="68">
        <v>135</v>
      </c>
      <c r="B147" s="145" t="s">
        <v>158</v>
      </c>
      <c r="C147" s="93" t="s">
        <v>257</v>
      </c>
      <c r="D147" s="93" t="s">
        <v>159</v>
      </c>
      <c r="E147" s="100"/>
      <c r="F147" s="100"/>
      <c r="G147" s="63">
        <f>G148+G156+G172+G162</f>
        <v>11107.21</v>
      </c>
      <c r="H147" s="63">
        <f t="shared" ref="H147:I147" si="67">H148+H156+H172+H162</f>
        <v>10830.000000000002</v>
      </c>
      <c r="I147" s="63">
        <f t="shared" si="67"/>
        <v>10839.000000000002</v>
      </c>
    </row>
    <row r="148" spans="1:13">
      <c r="A148" s="68">
        <v>136</v>
      </c>
      <c r="B148" s="102" t="s">
        <v>63</v>
      </c>
      <c r="C148" s="93" t="s">
        <v>257</v>
      </c>
      <c r="D148" s="93" t="s">
        <v>162</v>
      </c>
      <c r="E148" s="100"/>
      <c r="F148" s="100"/>
      <c r="G148" s="63">
        <f>G149</f>
        <v>549.9</v>
      </c>
      <c r="H148" s="63">
        <f t="shared" ref="H148:I148" si="68">H149</f>
        <v>549.9</v>
      </c>
      <c r="I148" s="63">
        <f t="shared" si="68"/>
        <v>549.9</v>
      </c>
    </row>
    <row r="149" spans="1:13" ht="27.6">
      <c r="A149" s="68">
        <v>137</v>
      </c>
      <c r="B149" s="65" t="s">
        <v>266</v>
      </c>
      <c r="C149" s="93" t="s">
        <v>257</v>
      </c>
      <c r="D149" s="93" t="s">
        <v>162</v>
      </c>
      <c r="E149" s="100">
        <v>1400000000</v>
      </c>
      <c r="F149" s="100"/>
      <c r="G149" s="63">
        <f>G150</f>
        <v>549.9</v>
      </c>
      <c r="H149" s="63">
        <f t="shared" ref="H149:I149" si="69">H150</f>
        <v>549.9</v>
      </c>
      <c r="I149" s="63">
        <f t="shared" si="69"/>
        <v>549.9</v>
      </c>
    </row>
    <row r="150" spans="1:13" ht="27.6">
      <c r="A150" s="68">
        <v>138</v>
      </c>
      <c r="B150" s="65" t="s">
        <v>267</v>
      </c>
      <c r="C150" s="93" t="s">
        <v>257</v>
      </c>
      <c r="D150" s="93" t="s">
        <v>162</v>
      </c>
      <c r="E150" s="100">
        <v>1410000000</v>
      </c>
      <c r="F150" s="100"/>
      <c r="G150" s="63">
        <f>G151</f>
        <v>549.9</v>
      </c>
      <c r="H150" s="63">
        <f t="shared" ref="H150:I150" si="70">H151</f>
        <v>549.9</v>
      </c>
      <c r="I150" s="63">
        <f t="shared" si="70"/>
        <v>549.9</v>
      </c>
      <c r="K150" s="24">
        <v>549.9</v>
      </c>
      <c r="L150" s="24">
        <v>549.9</v>
      </c>
      <c r="M150" s="24">
        <v>549.9</v>
      </c>
    </row>
    <row r="151" spans="1:13" ht="27.6">
      <c r="A151" s="68">
        <v>139</v>
      </c>
      <c r="B151" s="94" t="s">
        <v>65</v>
      </c>
      <c r="C151" s="93" t="s">
        <v>257</v>
      </c>
      <c r="D151" s="93" t="s">
        <v>162</v>
      </c>
      <c r="E151" s="100">
        <v>1410075170</v>
      </c>
      <c r="F151" s="100"/>
      <c r="G151" s="63">
        <f>G152+G154</f>
        <v>549.9</v>
      </c>
      <c r="H151" s="63">
        <f t="shared" ref="H151:I151" si="71">H152+H154</f>
        <v>549.9</v>
      </c>
      <c r="I151" s="63">
        <f t="shared" si="71"/>
        <v>549.9</v>
      </c>
    </row>
    <row r="152" spans="1:13" ht="41.4">
      <c r="A152" s="68">
        <v>140</v>
      </c>
      <c r="B152" s="111" t="s">
        <v>18</v>
      </c>
      <c r="C152" s="93" t="s">
        <v>257</v>
      </c>
      <c r="D152" s="93" t="s">
        <v>162</v>
      </c>
      <c r="E152" s="100">
        <v>1410075170</v>
      </c>
      <c r="F152" s="100">
        <v>100</v>
      </c>
      <c r="G152" s="63">
        <f>G153</f>
        <v>477.65</v>
      </c>
      <c r="H152" s="63">
        <f t="shared" ref="H152:I152" si="72">H153</f>
        <v>477.65</v>
      </c>
      <c r="I152" s="63">
        <f t="shared" si="72"/>
        <v>477.65</v>
      </c>
    </row>
    <row r="153" spans="1:13">
      <c r="A153" s="68">
        <v>141</v>
      </c>
      <c r="B153" s="111" t="s">
        <v>19</v>
      </c>
      <c r="C153" s="93" t="s">
        <v>257</v>
      </c>
      <c r="D153" s="93" t="s">
        <v>162</v>
      </c>
      <c r="E153" s="100">
        <v>1410075170</v>
      </c>
      <c r="F153" s="100">
        <v>120</v>
      </c>
      <c r="G153" s="63">
        <v>477.65</v>
      </c>
      <c r="H153" s="63">
        <v>477.65</v>
      </c>
      <c r="I153" s="63">
        <v>477.65</v>
      </c>
    </row>
    <row r="154" spans="1:13">
      <c r="A154" s="68">
        <v>142</v>
      </c>
      <c r="B154" s="111" t="s">
        <v>25</v>
      </c>
      <c r="C154" s="93" t="s">
        <v>257</v>
      </c>
      <c r="D154" s="93" t="s">
        <v>162</v>
      </c>
      <c r="E154" s="100">
        <v>1410075170</v>
      </c>
      <c r="F154" s="100">
        <v>200</v>
      </c>
      <c r="G154" s="63">
        <f>G155</f>
        <v>72.25</v>
      </c>
      <c r="H154" s="63">
        <f t="shared" ref="H154:I154" si="73">H155</f>
        <v>72.25</v>
      </c>
      <c r="I154" s="63">
        <f t="shared" si="73"/>
        <v>72.25</v>
      </c>
    </row>
    <row r="155" spans="1:13">
      <c r="A155" s="68">
        <v>143</v>
      </c>
      <c r="B155" s="111" t="s">
        <v>26</v>
      </c>
      <c r="C155" s="93" t="s">
        <v>257</v>
      </c>
      <c r="D155" s="93" t="s">
        <v>162</v>
      </c>
      <c r="E155" s="100">
        <v>1410075170</v>
      </c>
      <c r="F155" s="100">
        <v>240</v>
      </c>
      <c r="G155" s="63">
        <v>72.25</v>
      </c>
      <c r="H155" s="63">
        <v>72.25</v>
      </c>
      <c r="I155" s="63">
        <v>72.25</v>
      </c>
    </row>
    <row r="156" spans="1:13">
      <c r="A156" s="68">
        <v>144</v>
      </c>
      <c r="B156" s="145" t="s">
        <v>62</v>
      </c>
      <c r="C156" s="93" t="s">
        <v>257</v>
      </c>
      <c r="D156" s="93" t="s">
        <v>163</v>
      </c>
      <c r="E156" s="100"/>
      <c r="F156" s="100"/>
      <c r="G156" s="63">
        <f>G157</f>
        <v>9529.2000000000007</v>
      </c>
      <c r="H156" s="63">
        <f t="shared" ref="H156:I156" si="74">H157</f>
        <v>9529.2000000000007</v>
      </c>
      <c r="I156" s="63">
        <f t="shared" si="74"/>
        <v>9529.2000000000007</v>
      </c>
    </row>
    <row r="157" spans="1:13">
      <c r="A157" s="68">
        <v>145</v>
      </c>
      <c r="B157" s="102" t="s">
        <v>66</v>
      </c>
      <c r="C157" s="93" t="s">
        <v>257</v>
      </c>
      <c r="D157" s="93" t="s">
        <v>163</v>
      </c>
      <c r="E157" s="100">
        <v>1100000000</v>
      </c>
      <c r="F157" s="100"/>
      <c r="G157" s="63">
        <f>G158</f>
        <v>9529.2000000000007</v>
      </c>
      <c r="H157" s="63">
        <f t="shared" ref="H157:I160" si="75">H158</f>
        <v>9529.2000000000007</v>
      </c>
      <c r="I157" s="63">
        <f t="shared" si="75"/>
        <v>9529.2000000000007</v>
      </c>
    </row>
    <row r="158" spans="1:13">
      <c r="A158" s="68">
        <v>146</v>
      </c>
      <c r="B158" s="102" t="s">
        <v>67</v>
      </c>
      <c r="C158" s="93" t="s">
        <v>257</v>
      </c>
      <c r="D158" s="93" t="s">
        <v>163</v>
      </c>
      <c r="E158" s="100">
        <v>1110000000</v>
      </c>
      <c r="F158" s="100"/>
      <c r="G158" s="63">
        <f>G159</f>
        <v>9529.2000000000007</v>
      </c>
      <c r="H158" s="63">
        <f t="shared" si="75"/>
        <v>9529.2000000000007</v>
      </c>
      <c r="I158" s="63">
        <f t="shared" si="75"/>
        <v>9529.2000000000007</v>
      </c>
    </row>
    <row r="159" spans="1:13" ht="69">
      <c r="A159" s="68">
        <v>147</v>
      </c>
      <c r="B159" s="103" t="s">
        <v>68</v>
      </c>
      <c r="C159" s="93" t="s">
        <v>257</v>
      </c>
      <c r="D159" s="93" t="s">
        <v>163</v>
      </c>
      <c r="E159" s="100">
        <v>1110023580</v>
      </c>
      <c r="F159" s="100"/>
      <c r="G159" s="63">
        <f>G160</f>
        <v>9529.2000000000007</v>
      </c>
      <c r="H159" s="63">
        <f t="shared" si="75"/>
        <v>9529.2000000000007</v>
      </c>
      <c r="I159" s="63">
        <f t="shared" si="75"/>
        <v>9529.2000000000007</v>
      </c>
    </row>
    <row r="160" spans="1:13">
      <c r="A160" s="68">
        <v>148</v>
      </c>
      <c r="B160" s="111" t="s">
        <v>47</v>
      </c>
      <c r="C160" s="93" t="s">
        <v>257</v>
      </c>
      <c r="D160" s="93" t="s">
        <v>163</v>
      </c>
      <c r="E160" s="100">
        <v>1110023580</v>
      </c>
      <c r="F160" s="100">
        <v>800</v>
      </c>
      <c r="G160" s="63">
        <f>G161</f>
        <v>9529.2000000000007</v>
      </c>
      <c r="H160" s="63">
        <f t="shared" si="75"/>
        <v>9529.2000000000007</v>
      </c>
      <c r="I160" s="63">
        <f t="shared" si="75"/>
        <v>9529.2000000000007</v>
      </c>
    </row>
    <row r="161" spans="1:9" ht="27.6">
      <c r="A161" s="68">
        <v>149</v>
      </c>
      <c r="B161" s="111" t="s">
        <v>69</v>
      </c>
      <c r="C161" s="93" t="s">
        <v>257</v>
      </c>
      <c r="D161" s="93" t="s">
        <v>163</v>
      </c>
      <c r="E161" s="100">
        <v>1110023580</v>
      </c>
      <c r="F161" s="100">
        <v>810</v>
      </c>
      <c r="G161" s="63">
        <v>9529.2000000000007</v>
      </c>
      <c r="H161" s="63">
        <v>9529.2000000000007</v>
      </c>
      <c r="I161" s="63">
        <v>9529.2000000000007</v>
      </c>
    </row>
    <row r="162" spans="1:9">
      <c r="A162" s="68">
        <v>150</v>
      </c>
      <c r="B162" s="145" t="s">
        <v>70</v>
      </c>
      <c r="C162" s="93" t="s">
        <v>257</v>
      </c>
      <c r="D162" s="93" t="s">
        <v>165</v>
      </c>
      <c r="E162" s="100"/>
      <c r="F162" s="100"/>
      <c r="G162" s="63">
        <f t="shared" ref="G162:G166" si="76">G163</f>
        <v>329.3</v>
      </c>
      <c r="H162" s="63">
        <f t="shared" ref="H162:I162" si="77">H163</f>
        <v>363.7</v>
      </c>
      <c r="I162" s="63">
        <f t="shared" si="77"/>
        <v>372.7</v>
      </c>
    </row>
    <row r="163" spans="1:9">
      <c r="A163" s="68">
        <v>151</v>
      </c>
      <c r="B163" s="102" t="s">
        <v>66</v>
      </c>
      <c r="C163" s="93" t="s">
        <v>257</v>
      </c>
      <c r="D163" s="93" t="s">
        <v>165</v>
      </c>
      <c r="E163" s="68">
        <v>1100000000</v>
      </c>
      <c r="F163" s="100"/>
      <c r="G163" s="63">
        <f>G164+G168</f>
        <v>329.3</v>
      </c>
      <c r="H163" s="63">
        <f t="shared" ref="H163:I164" si="78">H164</f>
        <v>363.7</v>
      </c>
      <c r="I163" s="63">
        <f t="shared" si="78"/>
        <v>372.7</v>
      </c>
    </row>
    <row r="164" spans="1:9">
      <c r="A164" s="68">
        <v>152</v>
      </c>
      <c r="B164" s="102" t="s">
        <v>71</v>
      </c>
      <c r="C164" s="93" t="s">
        <v>257</v>
      </c>
      <c r="D164" s="93" t="s">
        <v>165</v>
      </c>
      <c r="E164" s="68">
        <v>1120000000</v>
      </c>
      <c r="F164" s="100"/>
      <c r="G164" s="63">
        <f t="shared" si="76"/>
        <v>326</v>
      </c>
      <c r="H164" s="63">
        <f t="shared" si="78"/>
        <v>363.7</v>
      </c>
      <c r="I164" s="63">
        <f t="shared" si="78"/>
        <v>372.7</v>
      </c>
    </row>
    <row r="165" spans="1:9" ht="27.6">
      <c r="A165" s="68">
        <v>153</v>
      </c>
      <c r="B165" s="102" t="s">
        <v>255</v>
      </c>
      <c r="C165" s="93" t="s">
        <v>257</v>
      </c>
      <c r="D165" s="93" t="s">
        <v>165</v>
      </c>
      <c r="E165" s="68">
        <v>1120082220</v>
      </c>
      <c r="F165" s="100"/>
      <c r="G165" s="63">
        <f t="shared" si="76"/>
        <v>326</v>
      </c>
      <c r="H165" s="63">
        <f t="shared" ref="H165:I166" si="79">H166</f>
        <v>363.7</v>
      </c>
      <c r="I165" s="63">
        <f t="shared" si="79"/>
        <v>372.7</v>
      </c>
    </row>
    <row r="166" spans="1:9">
      <c r="A166" s="68">
        <v>154</v>
      </c>
      <c r="B166" s="111" t="s">
        <v>25</v>
      </c>
      <c r="C166" s="93" t="s">
        <v>257</v>
      </c>
      <c r="D166" s="93" t="s">
        <v>165</v>
      </c>
      <c r="E166" s="68">
        <v>1120082220</v>
      </c>
      <c r="F166" s="100">
        <v>200</v>
      </c>
      <c r="G166" s="63">
        <f t="shared" si="76"/>
        <v>326</v>
      </c>
      <c r="H166" s="63">
        <f t="shared" si="79"/>
        <v>363.7</v>
      </c>
      <c r="I166" s="63">
        <f t="shared" si="79"/>
        <v>372.7</v>
      </c>
    </row>
    <row r="167" spans="1:9">
      <c r="A167" s="68">
        <v>155</v>
      </c>
      <c r="B167" s="111" t="s">
        <v>26</v>
      </c>
      <c r="C167" s="93" t="s">
        <v>257</v>
      </c>
      <c r="D167" s="93" t="s">
        <v>165</v>
      </c>
      <c r="E167" s="100">
        <v>1120082220</v>
      </c>
      <c r="F167" s="100">
        <v>240</v>
      </c>
      <c r="G167" s="63">
        <v>326</v>
      </c>
      <c r="H167" s="63">
        <v>363.7</v>
      </c>
      <c r="I167" s="63">
        <v>372.7</v>
      </c>
    </row>
    <row r="168" spans="1:9" ht="27.6">
      <c r="A168" s="68">
        <v>156</v>
      </c>
      <c r="B168" s="102" t="s">
        <v>207</v>
      </c>
      <c r="C168" s="93" t="s">
        <v>257</v>
      </c>
      <c r="D168" s="93" t="s">
        <v>165</v>
      </c>
      <c r="E168" s="100">
        <v>1130000000</v>
      </c>
      <c r="F168" s="100"/>
      <c r="G168" s="63">
        <f>G169</f>
        <v>3.3</v>
      </c>
      <c r="H168" s="63">
        <f t="shared" ref="H168:I168" si="80">H169</f>
        <v>0</v>
      </c>
      <c r="I168" s="63">
        <f t="shared" si="80"/>
        <v>0</v>
      </c>
    </row>
    <row r="169" spans="1:9" ht="27.6">
      <c r="A169" s="68">
        <v>157</v>
      </c>
      <c r="B169" s="158" t="s">
        <v>426</v>
      </c>
      <c r="C169" s="93" t="s">
        <v>257</v>
      </c>
      <c r="D169" s="93" t="s">
        <v>165</v>
      </c>
      <c r="E169" s="68" t="s">
        <v>269</v>
      </c>
      <c r="F169" s="100"/>
      <c r="G169" s="63">
        <f>G170</f>
        <v>3.3</v>
      </c>
      <c r="H169" s="63">
        <f t="shared" ref="H169:I169" si="81">H170</f>
        <v>0</v>
      </c>
      <c r="I169" s="63">
        <f t="shared" si="81"/>
        <v>0</v>
      </c>
    </row>
    <row r="170" spans="1:9">
      <c r="A170" s="68">
        <v>158</v>
      </c>
      <c r="B170" s="111" t="s">
        <v>25</v>
      </c>
      <c r="C170" s="93" t="s">
        <v>257</v>
      </c>
      <c r="D170" s="93" t="s">
        <v>165</v>
      </c>
      <c r="E170" s="68" t="s">
        <v>269</v>
      </c>
      <c r="F170" s="100">
        <v>200</v>
      </c>
      <c r="G170" s="63">
        <f>G171</f>
        <v>3.3</v>
      </c>
      <c r="H170" s="63">
        <f t="shared" ref="H170:I170" si="82">H171</f>
        <v>0</v>
      </c>
      <c r="I170" s="63">
        <f t="shared" si="82"/>
        <v>0</v>
      </c>
    </row>
    <row r="171" spans="1:9">
      <c r="A171" s="68">
        <v>159</v>
      </c>
      <c r="B171" s="111" t="s">
        <v>26</v>
      </c>
      <c r="C171" s="93" t="s">
        <v>257</v>
      </c>
      <c r="D171" s="93" t="s">
        <v>165</v>
      </c>
      <c r="E171" s="68" t="s">
        <v>269</v>
      </c>
      <c r="F171" s="100">
        <v>240</v>
      </c>
      <c r="G171" s="63">
        <v>3.3</v>
      </c>
      <c r="H171" s="63">
        <v>0</v>
      </c>
      <c r="I171" s="63">
        <v>0</v>
      </c>
    </row>
    <row r="172" spans="1:9">
      <c r="A172" s="68">
        <v>160</v>
      </c>
      <c r="B172" s="145" t="s">
        <v>72</v>
      </c>
      <c r="C172" s="93" t="s">
        <v>257</v>
      </c>
      <c r="D172" s="93" t="s">
        <v>166</v>
      </c>
      <c r="E172" s="100"/>
      <c r="F172" s="100"/>
      <c r="G172" s="63">
        <f>G173+G184+G178</f>
        <v>698.81</v>
      </c>
      <c r="H172" s="63">
        <f t="shared" ref="H172:I172" si="83">H173+H184+H178</f>
        <v>387.2</v>
      </c>
      <c r="I172" s="63">
        <f t="shared" si="83"/>
        <v>387.2</v>
      </c>
    </row>
    <row r="173" spans="1:9" ht="27.6">
      <c r="A173" s="68">
        <v>161</v>
      </c>
      <c r="B173" s="102" t="s">
        <v>64</v>
      </c>
      <c r="C173" s="93" t="s">
        <v>257</v>
      </c>
      <c r="D173" s="93" t="s">
        <v>166</v>
      </c>
      <c r="E173" s="93" t="s">
        <v>318</v>
      </c>
      <c r="F173" s="100"/>
      <c r="G173" s="63">
        <f>G174</f>
        <v>60</v>
      </c>
      <c r="H173" s="63">
        <f t="shared" ref="H173:I176" si="84">H174</f>
        <v>60</v>
      </c>
      <c r="I173" s="63">
        <f t="shared" si="84"/>
        <v>60</v>
      </c>
    </row>
    <row r="174" spans="1:9">
      <c r="A174" s="68">
        <v>162</v>
      </c>
      <c r="B174" s="103" t="s">
        <v>60</v>
      </c>
      <c r="C174" s="93" t="s">
        <v>257</v>
      </c>
      <c r="D174" s="93" t="s">
        <v>166</v>
      </c>
      <c r="E174" s="93" t="s">
        <v>319</v>
      </c>
      <c r="F174" s="100"/>
      <c r="G174" s="63">
        <f>G175</f>
        <v>60</v>
      </c>
      <c r="H174" s="63">
        <f t="shared" si="84"/>
        <v>60</v>
      </c>
      <c r="I174" s="63">
        <f t="shared" si="84"/>
        <v>60</v>
      </c>
    </row>
    <row r="175" spans="1:9">
      <c r="A175" s="68">
        <v>163</v>
      </c>
      <c r="B175" s="103" t="s">
        <v>73</v>
      </c>
      <c r="C175" s="93" t="s">
        <v>257</v>
      </c>
      <c r="D175" s="93" t="s">
        <v>166</v>
      </c>
      <c r="E175" s="93" t="s">
        <v>320</v>
      </c>
      <c r="F175" s="100"/>
      <c r="G175" s="63">
        <f>G176</f>
        <v>60</v>
      </c>
      <c r="H175" s="63">
        <f t="shared" si="84"/>
        <v>60</v>
      </c>
      <c r="I175" s="63">
        <f t="shared" si="84"/>
        <v>60</v>
      </c>
    </row>
    <row r="176" spans="1:9" ht="27.6">
      <c r="A176" s="68">
        <v>164</v>
      </c>
      <c r="B176" s="111" t="s">
        <v>74</v>
      </c>
      <c r="C176" s="93" t="s">
        <v>257</v>
      </c>
      <c r="D176" s="93" t="s">
        <v>166</v>
      </c>
      <c r="E176" s="93" t="s">
        <v>320</v>
      </c>
      <c r="F176" s="100">
        <v>600</v>
      </c>
      <c r="G176" s="63">
        <f>G177</f>
        <v>60</v>
      </c>
      <c r="H176" s="63">
        <f t="shared" si="84"/>
        <v>60</v>
      </c>
      <c r="I176" s="63">
        <f t="shared" si="84"/>
        <v>60</v>
      </c>
    </row>
    <row r="177" spans="1:13" ht="27.6">
      <c r="A177" s="68">
        <v>165</v>
      </c>
      <c r="B177" s="111" t="s">
        <v>75</v>
      </c>
      <c r="C177" s="93" t="s">
        <v>257</v>
      </c>
      <c r="D177" s="93" t="s">
        <v>166</v>
      </c>
      <c r="E177" s="93" t="s">
        <v>320</v>
      </c>
      <c r="F177" s="100">
        <v>630</v>
      </c>
      <c r="G177" s="63">
        <v>60</v>
      </c>
      <c r="H177" s="63">
        <v>60</v>
      </c>
      <c r="I177" s="63">
        <v>60</v>
      </c>
    </row>
    <row r="178" spans="1:13">
      <c r="A178" s="68">
        <v>166</v>
      </c>
      <c r="B178" s="145" t="s">
        <v>72</v>
      </c>
      <c r="C178" s="93" t="s">
        <v>257</v>
      </c>
      <c r="D178" s="93" t="s">
        <v>166</v>
      </c>
      <c r="E178" s="177"/>
      <c r="F178" s="177"/>
      <c r="G178" s="63">
        <f>G179</f>
        <v>311.61</v>
      </c>
      <c r="H178" s="63">
        <f t="shared" ref="H178:I181" si="85">H179</f>
        <v>0</v>
      </c>
      <c r="I178" s="63">
        <f t="shared" si="85"/>
        <v>0</v>
      </c>
    </row>
    <row r="179" spans="1:13" ht="31.2">
      <c r="A179" s="68">
        <v>167</v>
      </c>
      <c r="B179" s="172" t="s">
        <v>444</v>
      </c>
      <c r="C179" s="93" t="s">
        <v>257</v>
      </c>
      <c r="D179" s="93" t="s">
        <v>166</v>
      </c>
      <c r="E179" s="184">
        <v>1200000000</v>
      </c>
      <c r="F179" s="177"/>
      <c r="G179" s="63">
        <f>G180</f>
        <v>311.61</v>
      </c>
      <c r="H179" s="63">
        <f t="shared" si="85"/>
        <v>0</v>
      </c>
      <c r="I179" s="63">
        <f t="shared" si="85"/>
        <v>0</v>
      </c>
    </row>
    <row r="180" spans="1:13" ht="31.2">
      <c r="A180" s="68">
        <v>168</v>
      </c>
      <c r="B180" s="172" t="s">
        <v>210</v>
      </c>
      <c r="C180" s="93" t="s">
        <v>257</v>
      </c>
      <c r="D180" s="93" t="s">
        <v>166</v>
      </c>
      <c r="E180" s="184">
        <v>1230000000</v>
      </c>
      <c r="F180" s="177"/>
      <c r="G180" s="63">
        <f>G181</f>
        <v>311.61</v>
      </c>
      <c r="H180" s="63">
        <f t="shared" si="85"/>
        <v>0</v>
      </c>
      <c r="I180" s="63">
        <f t="shared" si="85"/>
        <v>0</v>
      </c>
    </row>
    <row r="181" spans="1:13" ht="31.2">
      <c r="A181" s="68">
        <v>169</v>
      </c>
      <c r="B181" s="173" t="s">
        <v>445</v>
      </c>
      <c r="C181" s="93" t="s">
        <v>257</v>
      </c>
      <c r="D181" s="93" t="s">
        <v>166</v>
      </c>
      <c r="E181" s="184" t="s">
        <v>454</v>
      </c>
      <c r="F181" s="184">
        <v>200</v>
      </c>
      <c r="G181" s="63">
        <f>G182</f>
        <v>311.61</v>
      </c>
      <c r="H181" s="63">
        <f t="shared" si="85"/>
        <v>0</v>
      </c>
      <c r="I181" s="63">
        <f t="shared" si="85"/>
        <v>0</v>
      </c>
    </row>
    <row r="182" spans="1:13" ht="18.75" customHeight="1">
      <c r="A182" s="68">
        <v>170</v>
      </c>
      <c r="B182" s="174" t="s">
        <v>26</v>
      </c>
      <c r="C182" s="93" t="s">
        <v>257</v>
      </c>
      <c r="D182" s="93" t="s">
        <v>166</v>
      </c>
      <c r="E182" s="184" t="s">
        <v>454</v>
      </c>
      <c r="F182" s="184">
        <v>240</v>
      </c>
      <c r="G182" s="63">
        <v>311.61</v>
      </c>
      <c r="H182" s="63">
        <v>0</v>
      </c>
      <c r="I182" s="63">
        <v>0</v>
      </c>
    </row>
    <row r="183" spans="1:13">
      <c r="A183" s="68">
        <v>171</v>
      </c>
      <c r="B183" s="103" t="s">
        <v>72</v>
      </c>
      <c r="C183" s="78" t="s">
        <v>257</v>
      </c>
      <c r="D183" s="93" t="s">
        <v>166</v>
      </c>
      <c r="E183" s="100"/>
      <c r="F183" s="100"/>
      <c r="G183" s="63">
        <f t="shared" ref="G183:I187" si="86">G184</f>
        <v>327.2</v>
      </c>
      <c r="H183" s="63">
        <f t="shared" si="86"/>
        <v>327.2</v>
      </c>
      <c r="I183" s="63">
        <f t="shared" si="86"/>
        <v>327.2</v>
      </c>
    </row>
    <row r="184" spans="1:13" ht="27.6">
      <c r="A184" s="68">
        <v>172</v>
      </c>
      <c r="B184" s="65" t="s">
        <v>266</v>
      </c>
      <c r="C184" s="78" t="s">
        <v>257</v>
      </c>
      <c r="D184" s="93" t="s">
        <v>166</v>
      </c>
      <c r="E184" s="100">
        <v>1400000000</v>
      </c>
      <c r="F184" s="100"/>
      <c r="G184" s="63">
        <f t="shared" si="86"/>
        <v>327.2</v>
      </c>
      <c r="H184" s="63">
        <f t="shared" si="86"/>
        <v>327.2</v>
      </c>
      <c r="I184" s="63">
        <f t="shared" si="86"/>
        <v>327.2</v>
      </c>
    </row>
    <row r="185" spans="1:13">
      <c r="A185" s="68">
        <v>173</v>
      </c>
      <c r="B185" s="102" t="s">
        <v>60</v>
      </c>
      <c r="C185" s="78" t="s">
        <v>257</v>
      </c>
      <c r="D185" s="93" t="s">
        <v>166</v>
      </c>
      <c r="E185" s="100">
        <v>1490000000</v>
      </c>
      <c r="F185" s="100"/>
      <c r="G185" s="63">
        <f t="shared" si="86"/>
        <v>327.2</v>
      </c>
      <c r="H185" s="63">
        <f t="shared" si="86"/>
        <v>327.2</v>
      </c>
      <c r="I185" s="63">
        <f t="shared" si="86"/>
        <v>327.2</v>
      </c>
    </row>
    <row r="186" spans="1:13" ht="27.6">
      <c r="A186" s="68">
        <v>174</v>
      </c>
      <c r="B186" s="94" t="s">
        <v>76</v>
      </c>
      <c r="C186" s="78" t="s">
        <v>257</v>
      </c>
      <c r="D186" s="93" t="s">
        <v>166</v>
      </c>
      <c r="E186" s="100">
        <v>1490075180</v>
      </c>
      <c r="F186" s="100"/>
      <c r="G186" s="63">
        <f t="shared" si="86"/>
        <v>327.2</v>
      </c>
      <c r="H186" s="63">
        <f t="shared" si="86"/>
        <v>327.2</v>
      </c>
      <c r="I186" s="63">
        <f t="shared" si="86"/>
        <v>327.2</v>
      </c>
    </row>
    <row r="187" spans="1:13">
      <c r="A187" s="68">
        <v>175</v>
      </c>
      <c r="B187" s="111" t="s">
        <v>25</v>
      </c>
      <c r="C187" s="78" t="s">
        <v>257</v>
      </c>
      <c r="D187" s="93" t="s">
        <v>166</v>
      </c>
      <c r="E187" s="100">
        <v>1490075180</v>
      </c>
      <c r="F187" s="100">
        <v>200</v>
      </c>
      <c r="G187" s="63">
        <f t="shared" si="86"/>
        <v>327.2</v>
      </c>
      <c r="H187" s="63">
        <f t="shared" si="86"/>
        <v>327.2</v>
      </c>
      <c r="I187" s="63">
        <f t="shared" si="86"/>
        <v>327.2</v>
      </c>
    </row>
    <row r="188" spans="1:13">
      <c r="A188" s="68">
        <v>176</v>
      </c>
      <c r="B188" s="111" t="s">
        <v>26</v>
      </c>
      <c r="C188" s="78" t="s">
        <v>257</v>
      </c>
      <c r="D188" s="93" t="s">
        <v>166</v>
      </c>
      <c r="E188" s="100">
        <v>1490075180</v>
      </c>
      <c r="F188" s="100">
        <v>240</v>
      </c>
      <c r="G188" s="63">
        <v>327.2</v>
      </c>
      <c r="H188" s="63">
        <v>327.2</v>
      </c>
      <c r="I188" s="63">
        <v>327.2</v>
      </c>
      <c r="K188" s="24">
        <v>327.2</v>
      </c>
      <c r="L188" s="24">
        <v>327.2</v>
      </c>
      <c r="M188" s="24">
        <v>327.2</v>
      </c>
    </row>
    <row r="189" spans="1:13">
      <c r="A189" s="68">
        <v>177</v>
      </c>
      <c r="B189" s="145" t="s">
        <v>167</v>
      </c>
      <c r="C189" s="93" t="s">
        <v>257</v>
      </c>
      <c r="D189" s="93" t="s">
        <v>168</v>
      </c>
      <c r="E189" s="100"/>
      <c r="F189" s="100"/>
      <c r="G189" s="63">
        <f>G190</f>
        <v>52780.3</v>
      </c>
      <c r="H189" s="63">
        <f t="shared" ref="H189:I189" si="87">H190</f>
        <v>52728.1</v>
      </c>
      <c r="I189" s="63">
        <f t="shared" si="87"/>
        <v>52819.5</v>
      </c>
    </row>
    <row r="190" spans="1:13">
      <c r="A190" s="68">
        <v>178</v>
      </c>
      <c r="B190" s="103" t="s">
        <v>77</v>
      </c>
      <c r="C190" s="93" t="s">
        <v>257</v>
      </c>
      <c r="D190" s="93" t="s">
        <v>170</v>
      </c>
      <c r="E190" s="100"/>
      <c r="F190" s="100"/>
      <c r="G190" s="63">
        <f>G191</f>
        <v>52780.3</v>
      </c>
      <c r="H190" s="63">
        <f t="shared" ref="H190:I190" si="88">H191</f>
        <v>52728.1</v>
      </c>
      <c r="I190" s="63">
        <f t="shared" si="88"/>
        <v>52819.5</v>
      </c>
    </row>
    <row r="191" spans="1:13" ht="27.6">
      <c r="A191" s="68">
        <v>179</v>
      </c>
      <c r="B191" s="103" t="s">
        <v>78</v>
      </c>
      <c r="C191" s="93" t="s">
        <v>257</v>
      </c>
      <c r="D191" s="93" t="s">
        <v>170</v>
      </c>
      <c r="E191" s="93" t="s">
        <v>306</v>
      </c>
      <c r="F191" s="100"/>
      <c r="G191" s="63">
        <f>G192</f>
        <v>52780.3</v>
      </c>
      <c r="H191" s="63">
        <f t="shared" ref="H191:I191" si="89">H192</f>
        <v>52728.1</v>
      </c>
      <c r="I191" s="63">
        <f t="shared" si="89"/>
        <v>52819.5</v>
      </c>
    </row>
    <row r="192" spans="1:13">
      <c r="A192" s="68">
        <v>180</v>
      </c>
      <c r="B192" s="64" t="s">
        <v>79</v>
      </c>
      <c r="C192" s="93" t="s">
        <v>257</v>
      </c>
      <c r="D192" s="93" t="s">
        <v>170</v>
      </c>
      <c r="E192" s="93" t="s">
        <v>321</v>
      </c>
      <c r="F192" s="100"/>
      <c r="G192" s="63">
        <f>G193+G196</f>
        <v>52780.3</v>
      </c>
      <c r="H192" s="63">
        <f t="shared" ref="H192:I192" si="90">H193+H196</f>
        <v>52728.1</v>
      </c>
      <c r="I192" s="63">
        <f t="shared" si="90"/>
        <v>52819.5</v>
      </c>
    </row>
    <row r="193" spans="1:13" ht="41.4">
      <c r="A193" s="68">
        <v>181</v>
      </c>
      <c r="B193" s="157" t="s">
        <v>231</v>
      </c>
      <c r="C193" s="93" t="s">
        <v>257</v>
      </c>
      <c r="D193" s="93" t="s">
        <v>170</v>
      </c>
      <c r="E193" s="93" t="s">
        <v>322</v>
      </c>
      <c r="F193" s="100"/>
      <c r="G193" s="63">
        <f>G194</f>
        <v>22549.5</v>
      </c>
      <c r="H193" s="63">
        <f t="shared" ref="H193:I194" si="91">H194</f>
        <v>22497.3</v>
      </c>
      <c r="I193" s="63">
        <f t="shared" si="91"/>
        <v>22588.7</v>
      </c>
      <c r="K193" s="75">
        <v>22549.5</v>
      </c>
      <c r="L193" s="75">
        <v>22497.3</v>
      </c>
      <c r="M193" s="75">
        <v>22588.7</v>
      </c>
    </row>
    <row r="194" spans="1:13">
      <c r="A194" s="68">
        <v>182</v>
      </c>
      <c r="B194" s="111" t="s">
        <v>47</v>
      </c>
      <c r="C194" s="93" t="s">
        <v>257</v>
      </c>
      <c r="D194" s="93" t="s">
        <v>170</v>
      </c>
      <c r="E194" s="93" t="s">
        <v>322</v>
      </c>
      <c r="F194" s="100">
        <v>800</v>
      </c>
      <c r="G194" s="63">
        <f>G195</f>
        <v>22549.5</v>
      </c>
      <c r="H194" s="63">
        <f t="shared" si="91"/>
        <v>22497.3</v>
      </c>
      <c r="I194" s="63">
        <f t="shared" si="91"/>
        <v>22588.7</v>
      </c>
    </row>
    <row r="195" spans="1:13" ht="27.6">
      <c r="A195" s="68">
        <v>183</v>
      </c>
      <c r="B195" s="111" t="s">
        <v>69</v>
      </c>
      <c r="C195" s="93" t="s">
        <v>257</v>
      </c>
      <c r="D195" s="93" t="s">
        <v>170</v>
      </c>
      <c r="E195" s="93" t="s">
        <v>322</v>
      </c>
      <c r="F195" s="100">
        <v>810</v>
      </c>
      <c r="G195" s="76">
        <v>22549.5</v>
      </c>
      <c r="H195" s="76">
        <v>22497.3</v>
      </c>
      <c r="I195" s="76">
        <v>22588.7</v>
      </c>
    </row>
    <row r="196" spans="1:13" ht="27.6">
      <c r="A196" s="68">
        <v>184</v>
      </c>
      <c r="B196" s="94" t="s">
        <v>232</v>
      </c>
      <c r="C196" s="93" t="s">
        <v>257</v>
      </c>
      <c r="D196" s="93" t="s">
        <v>170</v>
      </c>
      <c r="E196" s="93" t="s">
        <v>323</v>
      </c>
      <c r="F196" s="100"/>
      <c r="G196" s="63">
        <f>G197</f>
        <v>30230.799999999999</v>
      </c>
      <c r="H196" s="63">
        <f t="shared" ref="H196:I197" si="92">H197</f>
        <v>30230.799999999999</v>
      </c>
      <c r="I196" s="63">
        <f t="shared" si="92"/>
        <v>30230.799999999999</v>
      </c>
      <c r="K196" s="24">
        <v>30230.799999999999</v>
      </c>
      <c r="L196" s="24">
        <v>30230.799999999999</v>
      </c>
      <c r="M196" s="24">
        <v>30230.799999999999</v>
      </c>
    </row>
    <row r="197" spans="1:13">
      <c r="A197" s="68">
        <v>185</v>
      </c>
      <c r="B197" s="111" t="s">
        <v>47</v>
      </c>
      <c r="C197" s="93" t="s">
        <v>257</v>
      </c>
      <c r="D197" s="93" t="s">
        <v>170</v>
      </c>
      <c r="E197" s="93" t="s">
        <v>323</v>
      </c>
      <c r="F197" s="100">
        <v>800</v>
      </c>
      <c r="G197" s="63">
        <f>G198</f>
        <v>30230.799999999999</v>
      </c>
      <c r="H197" s="63">
        <f t="shared" si="92"/>
        <v>30230.799999999999</v>
      </c>
      <c r="I197" s="63">
        <f t="shared" si="92"/>
        <v>30230.799999999999</v>
      </c>
    </row>
    <row r="198" spans="1:13" ht="27.6">
      <c r="A198" s="68">
        <v>186</v>
      </c>
      <c r="B198" s="111" t="s">
        <v>69</v>
      </c>
      <c r="C198" s="93" t="s">
        <v>257</v>
      </c>
      <c r="D198" s="93" t="s">
        <v>170</v>
      </c>
      <c r="E198" s="93" t="s">
        <v>323</v>
      </c>
      <c r="F198" s="100">
        <v>810</v>
      </c>
      <c r="G198" s="76">
        <v>30230.799999999999</v>
      </c>
      <c r="H198" s="76">
        <v>30230.799999999999</v>
      </c>
      <c r="I198" s="76">
        <v>30230.799999999999</v>
      </c>
    </row>
    <row r="199" spans="1:13">
      <c r="A199" s="68">
        <v>187</v>
      </c>
      <c r="B199" s="145" t="s">
        <v>171</v>
      </c>
      <c r="C199" s="93" t="s">
        <v>257</v>
      </c>
      <c r="D199" s="93" t="s">
        <v>172</v>
      </c>
      <c r="E199" s="100"/>
      <c r="F199" s="100"/>
      <c r="G199" s="63">
        <f>G200</f>
        <v>1350.3</v>
      </c>
      <c r="H199" s="63">
        <f>H200</f>
        <v>1350.3</v>
      </c>
      <c r="I199" s="63">
        <f>I200</f>
        <v>1350.3</v>
      </c>
      <c r="K199" s="24">
        <v>1350.3</v>
      </c>
      <c r="L199" s="24">
        <v>1350.3</v>
      </c>
      <c r="M199" s="24">
        <v>1350.3</v>
      </c>
    </row>
    <row r="200" spans="1:13">
      <c r="A200" s="68">
        <v>188</v>
      </c>
      <c r="B200" s="111" t="s">
        <v>80</v>
      </c>
      <c r="C200" s="93" t="s">
        <v>257</v>
      </c>
      <c r="D200" s="93" t="s">
        <v>177</v>
      </c>
      <c r="E200" s="100"/>
      <c r="F200" s="100"/>
      <c r="G200" s="63">
        <f>G201</f>
        <v>1350.3</v>
      </c>
      <c r="H200" s="63">
        <f t="shared" ref="H200:I202" si="93">H201</f>
        <v>1350.3</v>
      </c>
      <c r="I200" s="63">
        <f t="shared" si="93"/>
        <v>1350.3</v>
      </c>
    </row>
    <row r="201" spans="1:13" ht="27.6">
      <c r="A201" s="68">
        <v>189</v>
      </c>
      <c r="B201" s="103" t="s">
        <v>81</v>
      </c>
      <c r="C201" s="93" t="s">
        <v>257</v>
      </c>
      <c r="D201" s="93" t="s">
        <v>177</v>
      </c>
      <c r="E201" s="93" t="s">
        <v>324</v>
      </c>
      <c r="F201" s="100"/>
      <c r="G201" s="63">
        <f>G202</f>
        <v>1350.3</v>
      </c>
      <c r="H201" s="63">
        <f t="shared" si="93"/>
        <v>1350.3</v>
      </c>
      <c r="I201" s="63">
        <f t="shared" si="93"/>
        <v>1350.3</v>
      </c>
    </row>
    <row r="202" spans="1:13">
      <c r="A202" s="68">
        <v>190</v>
      </c>
      <c r="B202" s="103" t="s">
        <v>82</v>
      </c>
      <c r="C202" s="93" t="s">
        <v>257</v>
      </c>
      <c r="D202" s="93" t="s">
        <v>177</v>
      </c>
      <c r="E202" s="93" t="s">
        <v>325</v>
      </c>
      <c r="F202" s="100"/>
      <c r="G202" s="63">
        <f>G203</f>
        <v>1350.3</v>
      </c>
      <c r="H202" s="63">
        <f t="shared" si="93"/>
        <v>1350.3</v>
      </c>
      <c r="I202" s="63">
        <f t="shared" si="93"/>
        <v>1350.3</v>
      </c>
    </row>
    <row r="203" spans="1:13" ht="41.4">
      <c r="A203" s="68">
        <v>191</v>
      </c>
      <c r="B203" s="94" t="s">
        <v>233</v>
      </c>
      <c r="C203" s="93" t="s">
        <v>257</v>
      </c>
      <c r="D203" s="93" t="s">
        <v>177</v>
      </c>
      <c r="E203" s="93" t="s">
        <v>326</v>
      </c>
      <c r="F203" s="100"/>
      <c r="G203" s="63">
        <f>G204+G206</f>
        <v>1350.3</v>
      </c>
      <c r="H203" s="63">
        <f>H204+H206</f>
        <v>1350.3</v>
      </c>
      <c r="I203" s="63">
        <f>I204+I206</f>
        <v>1350.3</v>
      </c>
    </row>
    <row r="204" spans="1:13" ht="41.4">
      <c r="A204" s="68">
        <v>192</v>
      </c>
      <c r="B204" s="111" t="s">
        <v>18</v>
      </c>
      <c r="C204" s="93" t="s">
        <v>257</v>
      </c>
      <c r="D204" s="93" t="s">
        <v>177</v>
      </c>
      <c r="E204" s="93" t="s">
        <v>326</v>
      </c>
      <c r="F204" s="100">
        <v>100</v>
      </c>
      <c r="G204" s="63">
        <f>G205</f>
        <v>963.11</v>
      </c>
      <c r="H204" s="63">
        <f t="shared" ref="H204:I204" si="94">H205</f>
        <v>963.11</v>
      </c>
      <c r="I204" s="63">
        <f t="shared" si="94"/>
        <v>963.11</v>
      </c>
    </row>
    <row r="205" spans="1:13">
      <c r="A205" s="68">
        <v>193</v>
      </c>
      <c r="B205" s="111" t="s">
        <v>19</v>
      </c>
      <c r="C205" s="93" t="s">
        <v>257</v>
      </c>
      <c r="D205" s="93" t="s">
        <v>177</v>
      </c>
      <c r="E205" s="93" t="s">
        <v>326</v>
      </c>
      <c r="F205" s="100">
        <v>120</v>
      </c>
      <c r="G205" s="63">
        <v>963.11</v>
      </c>
      <c r="H205" s="63">
        <v>963.11</v>
      </c>
      <c r="I205" s="63">
        <v>963.11</v>
      </c>
    </row>
    <row r="206" spans="1:13">
      <c r="A206" s="68">
        <v>194</v>
      </c>
      <c r="B206" s="111" t="s">
        <v>25</v>
      </c>
      <c r="C206" s="93" t="s">
        <v>257</v>
      </c>
      <c r="D206" s="93" t="s">
        <v>177</v>
      </c>
      <c r="E206" s="93" t="s">
        <v>326</v>
      </c>
      <c r="F206" s="100">
        <v>200</v>
      </c>
      <c r="G206" s="63">
        <f>G207</f>
        <v>387.19</v>
      </c>
      <c r="H206" s="63">
        <f t="shared" ref="H206:I206" si="95">H207</f>
        <v>387.19</v>
      </c>
      <c r="I206" s="63">
        <f t="shared" si="95"/>
        <v>387.19</v>
      </c>
    </row>
    <row r="207" spans="1:13">
      <c r="A207" s="68">
        <v>195</v>
      </c>
      <c r="B207" s="111" t="s">
        <v>26</v>
      </c>
      <c r="C207" s="93" t="s">
        <v>257</v>
      </c>
      <c r="D207" s="93" t="s">
        <v>177</v>
      </c>
      <c r="E207" s="93" t="s">
        <v>326</v>
      </c>
      <c r="F207" s="100">
        <v>240</v>
      </c>
      <c r="G207" s="63">
        <v>387.19</v>
      </c>
      <c r="H207" s="63">
        <v>387.19</v>
      </c>
      <c r="I207" s="63">
        <v>387.19</v>
      </c>
    </row>
    <row r="208" spans="1:13">
      <c r="A208" s="68">
        <v>196</v>
      </c>
      <c r="B208" s="145" t="s">
        <v>182</v>
      </c>
      <c r="C208" s="93" t="s">
        <v>257</v>
      </c>
      <c r="D208" s="93" t="s">
        <v>183</v>
      </c>
      <c r="E208" s="100"/>
      <c r="F208" s="100"/>
      <c r="G208" s="63">
        <f>G209+G215</f>
        <v>8591.4</v>
      </c>
      <c r="H208" s="63">
        <f t="shared" ref="H208:I208" si="96">H209+H215</f>
        <v>1558.2</v>
      </c>
      <c r="I208" s="63">
        <f t="shared" si="96"/>
        <v>2730.4</v>
      </c>
    </row>
    <row r="209" spans="1:13">
      <c r="A209" s="68">
        <v>197</v>
      </c>
      <c r="B209" s="111" t="s">
        <v>129</v>
      </c>
      <c r="C209" s="93" t="s">
        <v>257</v>
      </c>
      <c r="D209" s="93" t="s">
        <v>186</v>
      </c>
      <c r="E209" s="100"/>
      <c r="F209" s="100"/>
      <c r="G209" s="63">
        <f t="shared" ref="G209:G213" si="97">G210</f>
        <v>386</v>
      </c>
      <c r="H209" s="63">
        <f t="shared" ref="H209:I212" si="98">H210</f>
        <v>386</v>
      </c>
      <c r="I209" s="63">
        <f t="shared" si="98"/>
        <v>386</v>
      </c>
    </row>
    <row r="210" spans="1:13">
      <c r="A210" s="68">
        <v>198</v>
      </c>
      <c r="B210" s="102" t="s">
        <v>84</v>
      </c>
      <c r="C210" s="93" t="s">
        <v>257</v>
      </c>
      <c r="D210" s="93" t="s">
        <v>186</v>
      </c>
      <c r="E210" s="100">
        <v>1200000000</v>
      </c>
      <c r="F210" s="100"/>
      <c r="G210" s="63">
        <f t="shared" si="97"/>
        <v>386</v>
      </c>
      <c r="H210" s="63">
        <f t="shared" si="98"/>
        <v>386</v>
      </c>
      <c r="I210" s="63">
        <f t="shared" si="98"/>
        <v>386</v>
      </c>
    </row>
    <row r="211" spans="1:13">
      <c r="A211" s="68">
        <v>199</v>
      </c>
      <c r="B211" s="102" t="s">
        <v>209</v>
      </c>
      <c r="C211" s="93" t="s">
        <v>257</v>
      </c>
      <c r="D211" s="93" t="s">
        <v>186</v>
      </c>
      <c r="E211" s="100">
        <v>1220000000</v>
      </c>
      <c r="F211" s="100"/>
      <c r="G211" s="63">
        <f t="shared" si="97"/>
        <v>386</v>
      </c>
      <c r="H211" s="63">
        <f t="shared" si="98"/>
        <v>386</v>
      </c>
      <c r="I211" s="63">
        <f t="shared" si="98"/>
        <v>386</v>
      </c>
    </row>
    <row r="212" spans="1:13">
      <c r="A212" s="68">
        <v>200</v>
      </c>
      <c r="B212" s="103" t="s">
        <v>219</v>
      </c>
      <c r="C212" s="93" t="s">
        <v>257</v>
      </c>
      <c r="D212" s="93" t="s">
        <v>186</v>
      </c>
      <c r="E212" s="100">
        <v>1220082100</v>
      </c>
      <c r="F212" s="100"/>
      <c r="G212" s="63">
        <f t="shared" si="97"/>
        <v>386</v>
      </c>
      <c r="H212" s="63">
        <f t="shared" si="98"/>
        <v>386</v>
      </c>
      <c r="I212" s="63">
        <f t="shared" si="98"/>
        <v>386</v>
      </c>
    </row>
    <row r="213" spans="1:13">
      <c r="A213" s="68">
        <v>201</v>
      </c>
      <c r="B213" s="111" t="s">
        <v>124</v>
      </c>
      <c r="C213" s="93" t="s">
        <v>257</v>
      </c>
      <c r="D213" s="93" t="s">
        <v>186</v>
      </c>
      <c r="E213" s="100">
        <v>1220082100</v>
      </c>
      <c r="F213" s="100">
        <v>300</v>
      </c>
      <c r="G213" s="63">
        <f t="shared" si="97"/>
        <v>386</v>
      </c>
      <c r="H213" s="63">
        <f t="shared" ref="H213:I213" si="99">H214</f>
        <v>386</v>
      </c>
      <c r="I213" s="63">
        <f t="shared" si="99"/>
        <v>386</v>
      </c>
    </row>
    <row r="214" spans="1:13">
      <c r="A214" s="68">
        <v>202</v>
      </c>
      <c r="B214" s="111" t="s">
        <v>137</v>
      </c>
      <c r="C214" s="93" t="s">
        <v>257</v>
      </c>
      <c r="D214" s="93" t="s">
        <v>186</v>
      </c>
      <c r="E214" s="100">
        <v>1220082100</v>
      </c>
      <c r="F214" s="100">
        <v>320</v>
      </c>
      <c r="G214" s="63">
        <v>386</v>
      </c>
      <c r="H214" s="63">
        <v>386</v>
      </c>
      <c r="I214" s="63">
        <v>386</v>
      </c>
    </row>
    <row r="215" spans="1:13">
      <c r="A215" s="68">
        <v>203</v>
      </c>
      <c r="B215" s="77" t="s">
        <v>85</v>
      </c>
      <c r="C215" s="93" t="s">
        <v>257</v>
      </c>
      <c r="D215" s="70" t="s">
        <v>301</v>
      </c>
      <c r="E215" s="68"/>
      <c r="F215" s="68"/>
      <c r="G215" s="63">
        <f>G216</f>
        <v>8205.4</v>
      </c>
      <c r="H215" s="63">
        <f t="shared" ref="H215:I218" si="100">H216</f>
        <v>1172.2</v>
      </c>
      <c r="I215" s="63">
        <f t="shared" si="100"/>
        <v>2344.4</v>
      </c>
    </row>
    <row r="216" spans="1:13">
      <c r="A216" s="68">
        <v>204</v>
      </c>
      <c r="B216" s="102" t="s">
        <v>84</v>
      </c>
      <c r="C216" s="93" t="s">
        <v>257</v>
      </c>
      <c r="D216" s="70" t="s">
        <v>301</v>
      </c>
      <c r="E216" s="68">
        <v>1200000000</v>
      </c>
      <c r="F216" s="68"/>
      <c r="G216" s="63">
        <f>G217</f>
        <v>8205.4</v>
      </c>
      <c r="H216" s="63">
        <f t="shared" si="100"/>
        <v>1172.2</v>
      </c>
      <c r="I216" s="63">
        <f t="shared" si="100"/>
        <v>2344.4</v>
      </c>
    </row>
    <row r="217" spans="1:13" ht="27.6">
      <c r="A217" s="68">
        <v>205</v>
      </c>
      <c r="B217" s="103" t="s">
        <v>273</v>
      </c>
      <c r="C217" s="93" t="s">
        <v>257</v>
      </c>
      <c r="D217" s="70" t="s">
        <v>301</v>
      </c>
      <c r="E217" s="68">
        <v>1250000000</v>
      </c>
      <c r="F217" s="68"/>
      <c r="G217" s="63">
        <f>G218</f>
        <v>8205.4</v>
      </c>
      <c r="H217" s="63">
        <f t="shared" si="100"/>
        <v>1172.2</v>
      </c>
      <c r="I217" s="63">
        <f t="shared" si="100"/>
        <v>2344.4</v>
      </c>
    </row>
    <row r="218" spans="1:13" ht="55.2">
      <c r="A218" s="68">
        <v>206</v>
      </c>
      <c r="B218" s="103" t="s">
        <v>86</v>
      </c>
      <c r="C218" s="93" t="s">
        <v>257</v>
      </c>
      <c r="D218" s="70" t="s">
        <v>301</v>
      </c>
      <c r="E218" s="68" t="s">
        <v>274</v>
      </c>
      <c r="F218" s="68"/>
      <c r="G218" s="63">
        <f>G219</f>
        <v>8205.4</v>
      </c>
      <c r="H218" s="63">
        <f t="shared" si="100"/>
        <v>1172.2</v>
      </c>
      <c r="I218" s="63">
        <f t="shared" si="100"/>
        <v>2344.4</v>
      </c>
    </row>
    <row r="219" spans="1:13" ht="27.6">
      <c r="A219" s="68">
        <v>207</v>
      </c>
      <c r="B219" s="110" t="s">
        <v>275</v>
      </c>
      <c r="C219" s="93" t="s">
        <v>257</v>
      </c>
      <c r="D219" s="70" t="s">
        <v>301</v>
      </c>
      <c r="E219" s="68" t="s">
        <v>274</v>
      </c>
      <c r="F219" s="68">
        <v>400</v>
      </c>
      <c r="G219" s="63">
        <f>G220</f>
        <v>8205.4</v>
      </c>
      <c r="H219" s="63">
        <f t="shared" ref="H219:I219" si="101">H220</f>
        <v>1172.2</v>
      </c>
      <c r="I219" s="63">
        <f t="shared" si="101"/>
        <v>2344.4</v>
      </c>
    </row>
    <row r="220" spans="1:13">
      <c r="A220" s="68">
        <v>208</v>
      </c>
      <c r="B220" s="110" t="s">
        <v>276</v>
      </c>
      <c r="C220" s="93" t="s">
        <v>257</v>
      </c>
      <c r="D220" s="70" t="s">
        <v>301</v>
      </c>
      <c r="E220" s="68" t="s">
        <v>274</v>
      </c>
      <c r="F220" s="68">
        <v>410</v>
      </c>
      <c r="G220" s="63">
        <v>8205.4</v>
      </c>
      <c r="H220" s="63">
        <v>1172.2</v>
      </c>
      <c r="I220" s="63">
        <v>2344.4</v>
      </c>
      <c r="K220" s="24">
        <v>8205.4</v>
      </c>
      <c r="L220" s="24">
        <v>1172.2</v>
      </c>
      <c r="M220" s="24">
        <v>2344.4</v>
      </c>
    </row>
    <row r="221" spans="1:13" ht="36" customHeight="1">
      <c r="A221" s="68">
        <v>209</v>
      </c>
      <c r="B221" s="142" t="s">
        <v>405</v>
      </c>
      <c r="C221" s="138" t="s">
        <v>257</v>
      </c>
      <c r="D221" s="127"/>
      <c r="E221" s="127"/>
      <c r="F221" s="127"/>
      <c r="G221" s="128">
        <f>G222</f>
        <v>3758.74</v>
      </c>
      <c r="H221" s="128">
        <f t="shared" ref="H221:I221" si="102">H222</f>
        <v>3758.74</v>
      </c>
      <c r="I221" s="128">
        <f t="shared" si="102"/>
        <v>3758.74</v>
      </c>
    </row>
    <row r="222" spans="1:13">
      <c r="A222" s="68">
        <v>210</v>
      </c>
      <c r="B222" s="148" t="s">
        <v>155</v>
      </c>
      <c r="C222" s="78" t="s">
        <v>257</v>
      </c>
      <c r="D222" s="93" t="s">
        <v>156</v>
      </c>
      <c r="E222" s="100"/>
      <c r="F222" s="100"/>
      <c r="G222" s="60">
        <f>G223</f>
        <v>3758.74</v>
      </c>
      <c r="H222" s="60">
        <f t="shared" ref="H222:I222" si="103">H223</f>
        <v>3758.74</v>
      </c>
      <c r="I222" s="60">
        <f t="shared" si="103"/>
        <v>3758.74</v>
      </c>
    </row>
    <row r="223" spans="1:13" ht="27.6">
      <c r="A223" s="68">
        <v>211</v>
      </c>
      <c r="B223" s="111" t="s">
        <v>111</v>
      </c>
      <c r="C223" s="78" t="s">
        <v>257</v>
      </c>
      <c r="D223" s="93" t="s">
        <v>157</v>
      </c>
      <c r="E223" s="100"/>
      <c r="F223" s="100"/>
      <c r="G223" s="60">
        <f>G224</f>
        <v>3758.74</v>
      </c>
      <c r="H223" s="60">
        <f t="shared" ref="H223:I223" si="104">H224</f>
        <v>3758.74</v>
      </c>
      <c r="I223" s="60">
        <f t="shared" si="104"/>
        <v>3758.74</v>
      </c>
    </row>
    <row r="224" spans="1:13" ht="27.6">
      <c r="A224" s="68">
        <v>212</v>
      </c>
      <c r="B224" s="103" t="s">
        <v>229</v>
      </c>
      <c r="C224" s="78" t="s">
        <v>257</v>
      </c>
      <c r="D224" s="93" t="s">
        <v>157</v>
      </c>
      <c r="E224" s="93" t="s">
        <v>327</v>
      </c>
      <c r="F224" s="100"/>
      <c r="G224" s="60">
        <f>G226</f>
        <v>3758.74</v>
      </c>
      <c r="H224" s="60">
        <f>H226</f>
        <v>3758.74</v>
      </c>
      <c r="I224" s="60">
        <f>I226</f>
        <v>3758.74</v>
      </c>
    </row>
    <row r="225" spans="1:9" ht="27.6">
      <c r="A225" s="68">
        <v>213</v>
      </c>
      <c r="B225" s="149" t="s">
        <v>268</v>
      </c>
      <c r="C225" s="78" t="s">
        <v>257</v>
      </c>
      <c r="D225" s="93" t="s">
        <v>157</v>
      </c>
      <c r="E225" s="93" t="s">
        <v>328</v>
      </c>
      <c r="F225" s="100"/>
      <c r="G225" s="60">
        <v>0</v>
      </c>
      <c r="H225" s="60">
        <v>0</v>
      </c>
      <c r="I225" s="60">
        <v>0</v>
      </c>
    </row>
    <row r="226" spans="1:9" ht="27.6">
      <c r="A226" s="68">
        <v>214</v>
      </c>
      <c r="B226" s="103" t="s">
        <v>112</v>
      </c>
      <c r="C226" s="78" t="s">
        <v>257</v>
      </c>
      <c r="D226" s="93" t="s">
        <v>157</v>
      </c>
      <c r="E226" s="93" t="s">
        <v>329</v>
      </c>
      <c r="F226" s="100"/>
      <c r="G226" s="60">
        <f>G227</f>
        <v>3758.74</v>
      </c>
      <c r="H226" s="60">
        <f t="shared" ref="H226:I226" si="105">H227</f>
        <v>3758.74</v>
      </c>
      <c r="I226" s="60">
        <f t="shared" si="105"/>
        <v>3758.74</v>
      </c>
    </row>
    <row r="227" spans="1:9" ht="41.4">
      <c r="A227" s="68">
        <v>215</v>
      </c>
      <c r="B227" s="103" t="s">
        <v>113</v>
      </c>
      <c r="C227" s="78" t="s">
        <v>257</v>
      </c>
      <c r="D227" s="93" t="s">
        <v>157</v>
      </c>
      <c r="E227" s="93" t="s">
        <v>330</v>
      </c>
      <c r="F227" s="100"/>
      <c r="G227" s="60">
        <f>G228+G230+G232</f>
        <v>3758.74</v>
      </c>
      <c r="H227" s="60">
        <f t="shared" ref="H227:I227" si="106">H228+H230+H232</f>
        <v>3758.74</v>
      </c>
      <c r="I227" s="60">
        <f t="shared" si="106"/>
        <v>3758.74</v>
      </c>
    </row>
    <row r="228" spans="1:9" ht="41.4">
      <c r="A228" s="68">
        <v>216</v>
      </c>
      <c r="B228" s="111" t="s">
        <v>18</v>
      </c>
      <c r="C228" s="78" t="s">
        <v>257</v>
      </c>
      <c r="D228" s="93" t="s">
        <v>157</v>
      </c>
      <c r="E228" s="93" t="s">
        <v>330</v>
      </c>
      <c r="F228" s="100">
        <v>100</v>
      </c>
      <c r="G228" s="60">
        <f>G229</f>
        <v>3399.45</v>
      </c>
      <c r="H228" s="60">
        <f t="shared" ref="H228:I228" si="107">H229</f>
        <v>3399.45</v>
      </c>
      <c r="I228" s="60">
        <f t="shared" si="107"/>
        <v>3399.45</v>
      </c>
    </row>
    <row r="229" spans="1:9">
      <c r="A229" s="68">
        <v>217</v>
      </c>
      <c r="B229" s="111" t="s">
        <v>91</v>
      </c>
      <c r="C229" s="78" t="s">
        <v>257</v>
      </c>
      <c r="D229" s="93" t="s">
        <v>157</v>
      </c>
      <c r="E229" s="93" t="s">
        <v>330</v>
      </c>
      <c r="F229" s="100">
        <v>110</v>
      </c>
      <c r="G229" s="60">
        <v>3399.45</v>
      </c>
      <c r="H229" s="60">
        <v>3399.45</v>
      </c>
      <c r="I229" s="60">
        <v>3399.45</v>
      </c>
    </row>
    <row r="230" spans="1:9">
      <c r="A230" s="68">
        <v>218</v>
      </c>
      <c r="B230" s="111" t="s">
        <v>25</v>
      </c>
      <c r="C230" s="78" t="s">
        <v>257</v>
      </c>
      <c r="D230" s="93" t="s">
        <v>157</v>
      </c>
      <c r="E230" s="93" t="s">
        <v>330</v>
      </c>
      <c r="F230" s="100">
        <v>200</v>
      </c>
      <c r="G230" s="60">
        <f>G231</f>
        <v>358.29</v>
      </c>
      <c r="H230" s="60">
        <f t="shared" ref="H230:I230" si="108">H231</f>
        <v>358.29</v>
      </c>
      <c r="I230" s="60">
        <f t="shared" si="108"/>
        <v>358.29</v>
      </c>
    </row>
    <row r="231" spans="1:9">
      <c r="A231" s="68">
        <v>219</v>
      </c>
      <c r="B231" s="111" t="s">
        <v>26</v>
      </c>
      <c r="C231" s="78" t="s">
        <v>257</v>
      </c>
      <c r="D231" s="93" t="s">
        <v>157</v>
      </c>
      <c r="E231" s="93" t="s">
        <v>330</v>
      </c>
      <c r="F231" s="100">
        <v>240</v>
      </c>
      <c r="G231" s="60">
        <f>359.29-1</f>
        <v>358.29</v>
      </c>
      <c r="H231" s="60">
        <f t="shared" ref="H231:I231" si="109">359.29-1</f>
        <v>358.29</v>
      </c>
      <c r="I231" s="60">
        <f t="shared" si="109"/>
        <v>358.29</v>
      </c>
    </row>
    <row r="232" spans="1:9">
      <c r="A232" s="68">
        <v>220</v>
      </c>
      <c r="B232" s="111" t="s">
        <v>47</v>
      </c>
      <c r="C232" s="78" t="s">
        <v>257</v>
      </c>
      <c r="D232" s="93" t="s">
        <v>157</v>
      </c>
      <c r="E232" s="93" t="s">
        <v>330</v>
      </c>
      <c r="F232" s="100">
        <v>800</v>
      </c>
      <c r="G232" s="60">
        <f>G233</f>
        <v>1</v>
      </c>
      <c r="H232" s="60">
        <f t="shared" ref="H232:I232" si="110">H233</f>
        <v>1</v>
      </c>
      <c r="I232" s="60">
        <f t="shared" si="110"/>
        <v>1</v>
      </c>
    </row>
    <row r="233" spans="1:9">
      <c r="A233" s="68">
        <v>221</v>
      </c>
      <c r="B233" s="111" t="s">
        <v>134</v>
      </c>
      <c r="C233" s="78" t="s">
        <v>257</v>
      </c>
      <c r="D233" s="93" t="s">
        <v>157</v>
      </c>
      <c r="E233" s="93" t="s">
        <v>330</v>
      </c>
      <c r="F233" s="100">
        <v>850</v>
      </c>
      <c r="G233" s="60">
        <v>1</v>
      </c>
      <c r="H233" s="60">
        <v>1</v>
      </c>
      <c r="I233" s="60">
        <v>1</v>
      </c>
    </row>
    <row r="234" spans="1:9">
      <c r="A234" s="68">
        <v>222</v>
      </c>
      <c r="B234" s="142" t="s">
        <v>406</v>
      </c>
      <c r="C234" s="138" t="s">
        <v>257</v>
      </c>
      <c r="D234" s="133"/>
      <c r="E234" s="133"/>
      <c r="F234" s="133"/>
      <c r="G234" s="143">
        <f>G235</f>
        <v>2275.2199999999998</v>
      </c>
      <c r="H234" s="143">
        <f t="shared" ref="H234:I234" si="111">H235</f>
        <v>2275.2199999999998</v>
      </c>
      <c r="I234" s="143">
        <f t="shared" si="111"/>
        <v>2275.2199999999998</v>
      </c>
    </row>
    <row r="235" spans="1:9">
      <c r="A235" s="68">
        <v>223</v>
      </c>
      <c r="B235" s="145" t="s">
        <v>142</v>
      </c>
      <c r="C235" s="78" t="s">
        <v>257</v>
      </c>
      <c r="D235" s="93" t="s">
        <v>143</v>
      </c>
      <c r="E235" s="100"/>
      <c r="F235" s="100"/>
      <c r="G235" s="63">
        <f>G236</f>
        <v>2275.2199999999998</v>
      </c>
      <c r="H235" s="63">
        <f t="shared" ref="H235:I235" si="112">H236</f>
        <v>2275.2199999999998</v>
      </c>
      <c r="I235" s="63">
        <f t="shared" si="112"/>
        <v>2275.2199999999998</v>
      </c>
    </row>
    <row r="236" spans="1:9">
      <c r="A236" s="68">
        <v>224</v>
      </c>
      <c r="B236" s="103" t="s">
        <v>87</v>
      </c>
      <c r="C236" s="78" t="s">
        <v>257</v>
      </c>
      <c r="D236" s="93" t="s">
        <v>151</v>
      </c>
      <c r="E236" s="100"/>
      <c r="F236" s="100"/>
      <c r="G236" s="63">
        <f>G237</f>
        <v>2275.2199999999998</v>
      </c>
      <c r="H236" s="63">
        <f t="shared" ref="H236:I236" si="113">H237</f>
        <v>2275.2199999999998</v>
      </c>
      <c r="I236" s="63">
        <f t="shared" si="113"/>
        <v>2275.2199999999998</v>
      </c>
    </row>
    <row r="237" spans="1:9">
      <c r="A237" s="68">
        <v>225</v>
      </c>
      <c r="B237" s="103" t="s">
        <v>88</v>
      </c>
      <c r="C237" s="78" t="s">
        <v>257</v>
      </c>
      <c r="D237" s="93" t="s">
        <v>151</v>
      </c>
      <c r="E237" s="93" t="s">
        <v>331</v>
      </c>
      <c r="F237" s="100"/>
      <c r="G237" s="63">
        <f>G238</f>
        <v>2275.2199999999998</v>
      </c>
      <c r="H237" s="63">
        <f t="shared" ref="H237:I237" si="114">H238</f>
        <v>2275.2199999999998</v>
      </c>
      <c r="I237" s="63">
        <f t="shared" si="114"/>
        <v>2275.2199999999998</v>
      </c>
    </row>
    <row r="238" spans="1:9">
      <c r="A238" s="68">
        <v>226</v>
      </c>
      <c r="B238" s="103" t="s">
        <v>89</v>
      </c>
      <c r="C238" s="78" t="s">
        <v>257</v>
      </c>
      <c r="D238" s="93" t="s">
        <v>151</v>
      </c>
      <c r="E238" s="93" t="s">
        <v>332</v>
      </c>
      <c r="F238" s="100"/>
      <c r="G238" s="63">
        <f>G239+G246</f>
        <v>2275.2199999999998</v>
      </c>
      <c r="H238" s="63">
        <f>H239+H246</f>
        <v>2275.2199999999998</v>
      </c>
      <c r="I238" s="63">
        <f>I239+I246</f>
        <v>2275.2199999999998</v>
      </c>
    </row>
    <row r="239" spans="1:9">
      <c r="A239" s="68">
        <v>227</v>
      </c>
      <c r="B239" s="103" t="s">
        <v>90</v>
      </c>
      <c r="C239" s="78" t="s">
        <v>257</v>
      </c>
      <c r="D239" s="93" t="s">
        <v>151</v>
      </c>
      <c r="E239" s="93" t="s">
        <v>333</v>
      </c>
      <c r="F239" s="100"/>
      <c r="G239" s="63">
        <f>G240+G242+G244</f>
        <v>2047.02</v>
      </c>
      <c r="H239" s="63">
        <f t="shared" ref="H239:I239" si="115">H240+H242+H244</f>
        <v>2047.02</v>
      </c>
      <c r="I239" s="63">
        <f t="shared" si="115"/>
        <v>2047.02</v>
      </c>
    </row>
    <row r="240" spans="1:9" ht="41.4">
      <c r="A240" s="68">
        <v>228</v>
      </c>
      <c r="B240" s="111" t="s">
        <v>18</v>
      </c>
      <c r="C240" s="78" t="s">
        <v>257</v>
      </c>
      <c r="D240" s="93" t="s">
        <v>151</v>
      </c>
      <c r="E240" s="93" t="s">
        <v>333</v>
      </c>
      <c r="F240" s="100">
        <v>100</v>
      </c>
      <c r="G240" s="63">
        <f>G241</f>
        <v>1290.82</v>
      </c>
      <c r="H240" s="63">
        <f t="shared" ref="H240:I240" si="116">H241</f>
        <v>1290.82</v>
      </c>
      <c r="I240" s="63">
        <f t="shared" si="116"/>
        <v>1290.82</v>
      </c>
    </row>
    <row r="241" spans="1:13">
      <c r="A241" s="68">
        <v>229</v>
      </c>
      <c r="B241" s="111" t="s">
        <v>91</v>
      </c>
      <c r="C241" s="78" t="s">
        <v>257</v>
      </c>
      <c r="D241" s="93" t="s">
        <v>151</v>
      </c>
      <c r="E241" s="93" t="s">
        <v>333</v>
      </c>
      <c r="F241" s="100">
        <v>110</v>
      </c>
      <c r="G241" s="63">
        <v>1290.82</v>
      </c>
      <c r="H241" s="63">
        <v>1290.82</v>
      </c>
      <c r="I241" s="63">
        <v>1290.82</v>
      </c>
    </row>
    <row r="242" spans="1:13">
      <c r="A242" s="68">
        <v>230</v>
      </c>
      <c r="B242" s="111" t="s">
        <v>25</v>
      </c>
      <c r="C242" s="78" t="s">
        <v>257</v>
      </c>
      <c r="D242" s="93" t="s">
        <v>151</v>
      </c>
      <c r="E242" s="93" t="s">
        <v>333</v>
      </c>
      <c r="F242" s="100">
        <v>200</v>
      </c>
      <c r="G242" s="63">
        <f>G243</f>
        <v>754.2</v>
      </c>
      <c r="H242" s="63">
        <f t="shared" ref="H242:I242" si="117">H243</f>
        <v>754.2</v>
      </c>
      <c r="I242" s="63">
        <f t="shared" si="117"/>
        <v>754.2</v>
      </c>
    </row>
    <row r="243" spans="1:13">
      <c r="A243" s="68">
        <v>231</v>
      </c>
      <c r="B243" s="111" t="s">
        <v>26</v>
      </c>
      <c r="C243" s="78" t="s">
        <v>257</v>
      </c>
      <c r="D243" s="93" t="s">
        <v>151</v>
      </c>
      <c r="E243" s="93" t="s">
        <v>333</v>
      </c>
      <c r="F243" s="100">
        <v>240</v>
      </c>
      <c r="G243" s="63">
        <f>756.2-2</f>
        <v>754.2</v>
      </c>
      <c r="H243" s="63">
        <f t="shared" ref="H243:I243" si="118">756.2-2</f>
        <v>754.2</v>
      </c>
      <c r="I243" s="63">
        <f t="shared" si="118"/>
        <v>754.2</v>
      </c>
    </row>
    <row r="244" spans="1:13">
      <c r="A244" s="68">
        <v>232</v>
      </c>
      <c r="B244" s="111" t="s">
        <v>47</v>
      </c>
      <c r="C244" s="78" t="s">
        <v>257</v>
      </c>
      <c r="D244" s="93" t="s">
        <v>151</v>
      </c>
      <c r="E244" s="93" t="s">
        <v>333</v>
      </c>
      <c r="F244" s="100">
        <v>800</v>
      </c>
      <c r="G244" s="63">
        <f>G245</f>
        <v>2</v>
      </c>
      <c r="H244" s="63">
        <f t="shared" ref="H244:I244" si="119">H245</f>
        <v>2</v>
      </c>
      <c r="I244" s="63">
        <f t="shared" si="119"/>
        <v>2</v>
      </c>
    </row>
    <row r="245" spans="1:13">
      <c r="A245" s="68">
        <v>233</v>
      </c>
      <c r="B245" s="111" t="s">
        <v>134</v>
      </c>
      <c r="C245" s="78" t="s">
        <v>257</v>
      </c>
      <c r="D245" s="93" t="s">
        <v>151</v>
      </c>
      <c r="E245" s="93" t="s">
        <v>333</v>
      </c>
      <c r="F245" s="100">
        <v>850</v>
      </c>
      <c r="G245" s="63">
        <v>2</v>
      </c>
      <c r="H245" s="63">
        <v>2</v>
      </c>
      <c r="I245" s="63">
        <v>2</v>
      </c>
    </row>
    <row r="246" spans="1:13" ht="27.6">
      <c r="A246" s="68">
        <v>234</v>
      </c>
      <c r="B246" s="94" t="s">
        <v>92</v>
      </c>
      <c r="C246" s="78" t="s">
        <v>257</v>
      </c>
      <c r="D246" s="93" t="s">
        <v>151</v>
      </c>
      <c r="E246" s="93" t="s">
        <v>334</v>
      </c>
      <c r="F246" s="100"/>
      <c r="G246" s="63">
        <f>G247+G249</f>
        <v>228.2</v>
      </c>
      <c r="H246" s="63">
        <f>H247+H249</f>
        <v>228.2</v>
      </c>
      <c r="I246" s="63">
        <f>I247+I249</f>
        <v>228.2</v>
      </c>
      <c r="K246" s="24">
        <v>228.2</v>
      </c>
      <c r="L246" s="24">
        <v>228.2</v>
      </c>
      <c r="M246" s="24">
        <v>228.2</v>
      </c>
    </row>
    <row r="247" spans="1:13" ht="41.4">
      <c r="A247" s="68">
        <v>235</v>
      </c>
      <c r="B247" s="111" t="s">
        <v>18</v>
      </c>
      <c r="C247" s="78" t="s">
        <v>257</v>
      </c>
      <c r="D247" s="93" t="s">
        <v>151</v>
      </c>
      <c r="E247" s="93" t="s">
        <v>334</v>
      </c>
      <c r="F247" s="100">
        <v>100</v>
      </c>
      <c r="G247" s="63">
        <f>G248</f>
        <v>187.64</v>
      </c>
      <c r="H247" s="63">
        <f t="shared" ref="H247:I247" si="120">H248</f>
        <v>187.64</v>
      </c>
      <c r="I247" s="63">
        <f t="shared" si="120"/>
        <v>187.64</v>
      </c>
    </row>
    <row r="248" spans="1:13">
      <c r="A248" s="68">
        <v>236</v>
      </c>
      <c r="B248" s="111" t="s">
        <v>91</v>
      </c>
      <c r="C248" s="78" t="s">
        <v>257</v>
      </c>
      <c r="D248" s="93" t="s">
        <v>151</v>
      </c>
      <c r="E248" s="93" t="s">
        <v>334</v>
      </c>
      <c r="F248" s="100">
        <v>110</v>
      </c>
      <c r="G248" s="63">
        <v>187.64</v>
      </c>
      <c r="H248" s="63">
        <v>187.64</v>
      </c>
      <c r="I248" s="63">
        <v>187.64</v>
      </c>
    </row>
    <row r="249" spans="1:13">
      <c r="A249" s="68">
        <v>237</v>
      </c>
      <c r="B249" s="111" t="s">
        <v>25</v>
      </c>
      <c r="C249" s="78" t="s">
        <v>257</v>
      </c>
      <c r="D249" s="93" t="s">
        <v>151</v>
      </c>
      <c r="E249" s="93" t="s">
        <v>334</v>
      </c>
      <c r="F249" s="100">
        <v>200</v>
      </c>
      <c r="G249" s="63">
        <f>G250</f>
        <v>40.56</v>
      </c>
      <c r="H249" s="63">
        <f t="shared" ref="H249:I249" si="121">H250</f>
        <v>40.56</v>
      </c>
      <c r="I249" s="63">
        <f t="shared" si="121"/>
        <v>40.56</v>
      </c>
    </row>
    <row r="250" spans="1:13">
      <c r="A250" s="68">
        <v>238</v>
      </c>
      <c r="B250" s="111" t="s">
        <v>26</v>
      </c>
      <c r="C250" s="78" t="s">
        <v>257</v>
      </c>
      <c r="D250" s="93" t="s">
        <v>151</v>
      </c>
      <c r="E250" s="93" t="s">
        <v>334</v>
      </c>
      <c r="F250" s="100">
        <v>240</v>
      </c>
      <c r="G250" s="63">
        <v>40.56</v>
      </c>
      <c r="H250" s="63">
        <v>40.56</v>
      </c>
      <c r="I250" s="63">
        <v>40.56</v>
      </c>
    </row>
    <row r="251" spans="1:13" ht="39" customHeight="1">
      <c r="A251" s="68">
        <v>239</v>
      </c>
      <c r="B251" s="142" t="s">
        <v>407</v>
      </c>
      <c r="C251" s="138" t="s">
        <v>257</v>
      </c>
      <c r="D251" s="127"/>
      <c r="E251" s="127"/>
      <c r="F251" s="127"/>
      <c r="G251" s="128">
        <f>G252</f>
        <v>2251.64</v>
      </c>
      <c r="H251" s="128">
        <f t="shared" ref="H251:I255" si="122">H252</f>
        <v>2251.64</v>
      </c>
      <c r="I251" s="128">
        <f t="shared" si="122"/>
        <v>2251.64</v>
      </c>
    </row>
    <row r="252" spans="1:13">
      <c r="A252" s="68">
        <v>240</v>
      </c>
      <c r="B252" s="145" t="s">
        <v>142</v>
      </c>
      <c r="C252" s="78" t="s">
        <v>257</v>
      </c>
      <c r="D252" s="93" t="s">
        <v>143</v>
      </c>
      <c r="E252" s="100"/>
      <c r="F252" s="100"/>
      <c r="G252" s="79">
        <f>G253</f>
        <v>2251.64</v>
      </c>
      <c r="H252" s="79">
        <f t="shared" si="122"/>
        <v>2251.64</v>
      </c>
      <c r="I252" s="79">
        <f t="shared" si="122"/>
        <v>2251.64</v>
      </c>
    </row>
    <row r="253" spans="1:13">
      <c r="A253" s="68">
        <v>241</v>
      </c>
      <c r="B253" s="103" t="s">
        <v>50</v>
      </c>
      <c r="C253" s="78" t="s">
        <v>257</v>
      </c>
      <c r="D253" s="93" t="s">
        <v>151</v>
      </c>
      <c r="E253" s="100"/>
      <c r="F253" s="100"/>
      <c r="G253" s="79">
        <f>G254</f>
        <v>2251.64</v>
      </c>
      <c r="H253" s="79">
        <f t="shared" si="122"/>
        <v>2251.64</v>
      </c>
      <c r="I253" s="79">
        <f t="shared" si="122"/>
        <v>2251.64</v>
      </c>
    </row>
    <row r="254" spans="1:13">
      <c r="A254" s="68">
        <v>242</v>
      </c>
      <c r="B254" s="103" t="s">
        <v>116</v>
      </c>
      <c r="C254" s="78" t="s">
        <v>257</v>
      </c>
      <c r="D254" s="93" t="s">
        <v>151</v>
      </c>
      <c r="E254" s="93" t="s">
        <v>315</v>
      </c>
      <c r="F254" s="100"/>
      <c r="G254" s="79">
        <f>G255</f>
        <v>2251.64</v>
      </c>
      <c r="H254" s="79">
        <f t="shared" si="122"/>
        <v>2251.64</v>
      </c>
      <c r="I254" s="79">
        <f t="shared" si="122"/>
        <v>2251.64</v>
      </c>
    </row>
    <row r="255" spans="1:13" ht="27.6">
      <c r="A255" s="68">
        <v>243</v>
      </c>
      <c r="B255" s="103" t="s">
        <v>263</v>
      </c>
      <c r="C255" s="78" t="s">
        <v>257</v>
      </c>
      <c r="D255" s="93" t="s">
        <v>151</v>
      </c>
      <c r="E255" s="93" t="s">
        <v>335</v>
      </c>
      <c r="F255" s="100"/>
      <c r="G255" s="79">
        <f>G256</f>
        <v>2251.64</v>
      </c>
      <c r="H255" s="79">
        <f t="shared" si="122"/>
        <v>2251.64</v>
      </c>
      <c r="I255" s="79">
        <f t="shared" si="122"/>
        <v>2251.64</v>
      </c>
    </row>
    <row r="256" spans="1:13" ht="41.4">
      <c r="A256" s="68">
        <v>244</v>
      </c>
      <c r="B256" s="103" t="s">
        <v>115</v>
      </c>
      <c r="C256" s="78" t="s">
        <v>257</v>
      </c>
      <c r="D256" s="93" t="s">
        <v>151</v>
      </c>
      <c r="E256" s="93" t="s">
        <v>336</v>
      </c>
      <c r="F256" s="100"/>
      <c r="G256" s="79">
        <f>G257+G259+G261</f>
        <v>2251.64</v>
      </c>
      <c r="H256" s="79">
        <f t="shared" ref="H256:I256" si="123">H257+H259+H261</f>
        <v>2251.64</v>
      </c>
      <c r="I256" s="79">
        <f t="shared" si="123"/>
        <v>2251.64</v>
      </c>
    </row>
    <row r="257" spans="1:9" ht="41.4">
      <c r="A257" s="68">
        <v>245</v>
      </c>
      <c r="B257" s="111" t="s">
        <v>18</v>
      </c>
      <c r="C257" s="78" t="s">
        <v>257</v>
      </c>
      <c r="D257" s="93" t="s">
        <v>151</v>
      </c>
      <c r="E257" s="93" t="s">
        <v>336</v>
      </c>
      <c r="F257" s="100">
        <v>100</v>
      </c>
      <c r="G257" s="79">
        <f>G258</f>
        <v>2046.31</v>
      </c>
      <c r="H257" s="79">
        <f t="shared" ref="H257:I257" si="124">H258</f>
        <v>2046.31</v>
      </c>
      <c r="I257" s="79">
        <f t="shared" si="124"/>
        <v>2046.31</v>
      </c>
    </row>
    <row r="258" spans="1:9">
      <c r="A258" s="68">
        <v>246</v>
      </c>
      <c r="B258" s="111" t="s">
        <v>91</v>
      </c>
      <c r="C258" s="78" t="s">
        <v>257</v>
      </c>
      <c r="D258" s="93" t="s">
        <v>151</v>
      </c>
      <c r="E258" s="93" t="s">
        <v>336</v>
      </c>
      <c r="F258" s="100">
        <v>110</v>
      </c>
      <c r="G258" s="79">
        <v>2046.31</v>
      </c>
      <c r="H258" s="79">
        <v>2046.31</v>
      </c>
      <c r="I258" s="79">
        <v>2046.31</v>
      </c>
    </row>
    <row r="259" spans="1:9">
      <c r="A259" s="68">
        <v>247</v>
      </c>
      <c r="B259" s="111" t="s">
        <v>25</v>
      </c>
      <c r="C259" s="78" t="s">
        <v>257</v>
      </c>
      <c r="D259" s="93" t="s">
        <v>151</v>
      </c>
      <c r="E259" s="93" t="s">
        <v>336</v>
      </c>
      <c r="F259" s="100">
        <v>200</v>
      </c>
      <c r="G259" s="79">
        <f>G260</f>
        <v>203.33</v>
      </c>
      <c r="H259" s="79">
        <f>H260</f>
        <v>203.33</v>
      </c>
      <c r="I259" s="79">
        <f>I260</f>
        <v>203.33</v>
      </c>
    </row>
    <row r="260" spans="1:9">
      <c r="A260" s="68">
        <v>248</v>
      </c>
      <c r="B260" s="111" t="s">
        <v>26</v>
      </c>
      <c r="C260" s="78" t="s">
        <v>257</v>
      </c>
      <c r="D260" s="93" t="s">
        <v>151</v>
      </c>
      <c r="E260" s="93" t="s">
        <v>336</v>
      </c>
      <c r="F260" s="100">
        <v>240</v>
      </c>
      <c r="G260" s="79">
        <f>205.33-2</f>
        <v>203.33</v>
      </c>
      <c r="H260" s="79">
        <f t="shared" ref="H260:I260" si="125">205.33-2</f>
        <v>203.33</v>
      </c>
      <c r="I260" s="79">
        <f t="shared" si="125"/>
        <v>203.33</v>
      </c>
    </row>
    <row r="261" spans="1:9">
      <c r="A261" s="68">
        <v>249</v>
      </c>
      <c r="B261" s="111" t="s">
        <v>47</v>
      </c>
      <c r="C261" s="78" t="s">
        <v>257</v>
      </c>
      <c r="D261" s="93" t="s">
        <v>151</v>
      </c>
      <c r="E261" s="93" t="s">
        <v>336</v>
      </c>
      <c r="F261" s="100">
        <v>800</v>
      </c>
      <c r="G261" s="79">
        <f>G262</f>
        <v>2</v>
      </c>
      <c r="H261" s="79">
        <f t="shared" ref="H261:I261" si="126">H262</f>
        <v>2</v>
      </c>
      <c r="I261" s="79">
        <f t="shared" si="126"/>
        <v>2</v>
      </c>
    </row>
    <row r="262" spans="1:9">
      <c r="A262" s="68">
        <v>250</v>
      </c>
      <c r="B262" s="111" t="s">
        <v>134</v>
      </c>
      <c r="C262" s="78" t="s">
        <v>257</v>
      </c>
      <c r="D262" s="93" t="s">
        <v>151</v>
      </c>
      <c r="E262" s="93" t="s">
        <v>336</v>
      </c>
      <c r="F262" s="100">
        <v>850</v>
      </c>
      <c r="G262" s="79">
        <v>2</v>
      </c>
      <c r="H262" s="79">
        <v>2</v>
      </c>
      <c r="I262" s="79">
        <v>2</v>
      </c>
    </row>
    <row r="263" spans="1:9" ht="36.75" customHeight="1">
      <c r="A263" s="68">
        <v>251</v>
      </c>
      <c r="B263" s="142" t="s">
        <v>408</v>
      </c>
      <c r="C263" s="138" t="s">
        <v>257</v>
      </c>
      <c r="D263" s="127"/>
      <c r="E263" s="127"/>
      <c r="F263" s="127"/>
      <c r="G263" s="128">
        <f>G264</f>
        <v>51044.57</v>
      </c>
      <c r="H263" s="128">
        <f t="shared" ref="H263:I266" si="127">H264</f>
        <v>51044.57</v>
      </c>
      <c r="I263" s="128">
        <f t="shared" si="127"/>
        <v>51044.57</v>
      </c>
    </row>
    <row r="264" spans="1:9">
      <c r="A264" s="68">
        <v>252</v>
      </c>
      <c r="B264" s="145" t="s">
        <v>142</v>
      </c>
      <c r="C264" s="78" t="s">
        <v>257</v>
      </c>
      <c r="D264" s="93" t="s">
        <v>143</v>
      </c>
      <c r="E264" s="100"/>
      <c r="F264" s="100"/>
      <c r="G264" s="63">
        <f>G265</f>
        <v>51044.57</v>
      </c>
      <c r="H264" s="63">
        <f t="shared" si="127"/>
        <v>51044.57</v>
      </c>
      <c r="I264" s="63">
        <f t="shared" si="127"/>
        <v>51044.57</v>
      </c>
    </row>
    <row r="265" spans="1:9">
      <c r="A265" s="68">
        <v>253</v>
      </c>
      <c r="B265" s="103" t="s">
        <v>50</v>
      </c>
      <c r="C265" s="78" t="s">
        <v>257</v>
      </c>
      <c r="D265" s="93" t="s">
        <v>151</v>
      </c>
      <c r="E265" s="100"/>
      <c r="F265" s="100"/>
      <c r="G265" s="63">
        <f>G266</f>
        <v>51044.57</v>
      </c>
      <c r="H265" s="63">
        <f t="shared" si="127"/>
        <v>51044.57</v>
      </c>
      <c r="I265" s="63">
        <f t="shared" si="127"/>
        <v>51044.57</v>
      </c>
    </row>
    <row r="266" spans="1:9">
      <c r="A266" s="68">
        <v>254</v>
      </c>
      <c r="B266" s="103" t="s">
        <v>116</v>
      </c>
      <c r="C266" s="78" t="s">
        <v>257</v>
      </c>
      <c r="D266" s="93" t="s">
        <v>151</v>
      </c>
      <c r="E266" s="93" t="s">
        <v>315</v>
      </c>
      <c r="F266" s="100"/>
      <c r="G266" s="63">
        <f>G267</f>
        <v>51044.57</v>
      </c>
      <c r="H266" s="63">
        <f t="shared" si="127"/>
        <v>51044.57</v>
      </c>
      <c r="I266" s="63">
        <f t="shared" si="127"/>
        <v>51044.57</v>
      </c>
    </row>
    <row r="267" spans="1:9" ht="27.6">
      <c r="A267" s="68">
        <v>255</v>
      </c>
      <c r="B267" s="103" t="s">
        <v>117</v>
      </c>
      <c r="C267" s="78" t="s">
        <v>257</v>
      </c>
      <c r="D267" s="93" t="s">
        <v>151</v>
      </c>
      <c r="E267" s="93" t="s">
        <v>337</v>
      </c>
      <c r="F267" s="100"/>
      <c r="G267" s="63">
        <f>G268+G275</f>
        <v>51044.57</v>
      </c>
      <c r="H267" s="63">
        <f t="shared" ref="H267:I267" si="128">H268+H275</f>
        <v>51044.57</v>
      </c>
      <c r="I267" s="63">
        <f t="shared" si="128"/>
        <v>51044.57</v>
      </c>
    </row>
    <row r="268" spans="1:9" ht="41.4">
      <c r="A268" s="68">
        <v>256</v>
      </c>
      <c r="B268" s="103" t="s">
        <v>115</v>
      </c>
      <c r="C268" s="78" t="s">
        <v>257</v>
      </c>
      <c r="D268" s="93" t="s">
        <v>151</v>
      </c>
      <c r="E268" s="93" t="s">
        <v>338</v>
      </c>
      <c r="F268" s="100"/>
      <c r="G268" s="63">
        <f>G269+G271+G273</f>
        <v>39793.31</v>
      </c>
      <c r="H268" s="63">
        <f t="shared" ref="H268:I268" si="129">H269+H271+H273</f>
        <v>39793.31</v>
      </c>
      <c r="I268" s="63">
        <f t="shared" si="129"/>
        <v>39793.31</v>
      </c>
    </row>
    <row r="269" spans="1:9" ht="41.4">
      <c r="A269" s="68">
        <v>257</v>
      </c>
      <c r="B269" s="111" t="s">
        <v>18</v>
      </c>
      <c r="C269" s="78" t="s">
        <v>257</v>
      </c>
      <c r="D269" s="93" t="s">
        <v>151</v>
      </c>
      <c r="E269" s="93" t="s">
        <v>338</v>
      </c>
      <c r="F269" s="100">
        <v>100</v>
      </c>
      <c r="G269" s="63">
        <f>G270</f>
        <v>37132.43</v>
      </c>
      <c r="H269" s="63">
        <f t="shared" ref="H269:I269" si="130">H270</f>
        <v>37132.43</v>
      </c>
      <c r="I269" s="63">
        <f t="shared" si="130"/>
        <v>37132.43</v>
      </c>
    </row>
    <row r="270" spans="1:9">
      <c r="A270" s="68">
        <v>258</v>
      </c>
      <c r="B270" s="111" t="s">
        <v>91</v>
      </c>
      <c r="C270" s="78" t="s">
        <v>257</v>
      </c>
      <c r="D270" s="93" t="s">
        <v>151</v>
      </c>
      <c r="E270" s="93" t="s">
        <v>338</v>
      </c>
      <c r="F270" s="100">
        <v>110</v>
      </c>
      <c r="G270" s="63">
        <f>45680.68-11251.25+1761+942</f>
        <v>37132.43</v>
      </c>
      <c r="H270" s="63">
        <f t="shared" ref="H270:I270" si="131">45680.68-11251.25+1761+942</f>
        <v>37132.43</v>
      </c>
      <c r="I270" s="63">
        <f t="shared" si="131"/>
        <v>37132.43</v>
      </c>
    </row>
    <row r="271" spans="1:9">
      <c r="A271" s="68">
        <v>259</v>
      </c>
      <c r="B271" s="111" t="s">
        <v>25</v>
      </c>
      <c r="C271" s="78" t="s">
        <v>257</v>
      </c>
      <c r="D271" s="93" t="s">
        <v>151</v>
      </c>
      <c r="E271" s="93" t="s">
        <v>338</v>
      </c>
      <c r="F271" s="100">
        <v>200</v>
      </c>
      <c r="G271" s="63">
        <f>G272</f>
        <v>2657.88</v>
      </c>
      <c r="H271" s="63">
        <f t="shared" ref="H271:I271" si="132">H272</f>
        <v>2657.88</v>
      </c>
      <c r="I271" s="63">
        <f t="shared" si="132"/>
        <v>2657.88</v>
      </c>
    </row>
    <row r="272" spans="1:9">
      <c r="A272" s="68">
        <v>260</v>
      </c>
      <c r="B272" s="111" t="s">
        <v>26</v>
      </c>
      <c r="C272" s="78" t="s">
        <v>257</v>
      </c>
      <c r="D272" s="93" t="s">
        <v>151</v>
      </c>
      <c r="E272" s="93" t="s">
        <v>338</v>
      </c>
      <c r="F272" s="100">
        <v>240</v>
      </c>
      <c r="G272" s="63">
        <f>2660.88-3</f>
        <v>2657.88</v>
      </c>
      <c r="H272" s="63">
        <f t="shared" ref="H272:I272" si="133">2660.88-3</f>
        <v>2657.88</v>
      </c>
      <c r="I272" s="63">
        <f t="shared" si="133"/>
        <v>2657.88</v>
      </c>
    </row>
    <row r="273" spans="1:9">
      <c r="A273" s="68">
        <v>261</v>
      </c>
      <c r="B273" s="111" t="s">
        <v>47</v>
      </c>
      <c r="C273" s="78" t="s">
        <v>257</v>
      </c>
      <c r="D273" s="93" t="s">
        <v>151</v>
      </c>
      <c r="E273" s="93" t="s">
        <v>338</v>
      </c>
      <c r="F273" s="100">
        <v>800</v>
      </c>
      <c r="G273" s="63">
        <f>G274</f>
        <v>3</v>
      </c>
      <c r="H273" s="63">
        <f t="shared" ref="H273:I273" si="134">H274</f>
        <v>3</v>
      </c>
      <c r="I273" s="63">
        <f t="shared" si="134"/>
        <v>3</v>
      </c>
    </row>
    <row r="274" spans="1:9">
      <c r="A274" s="68">
        <v>262</v>
      </c>
      <c r="B274" s="111" t="s">
        <v>134</v>
      </c>
      <c r="C274" s="78" t="s">
        <v>257</v>
      </c>
      <c r="D274" s="93" t="s">
        <v>151</v>
      </c>
      <c r="E274" s="93" t="s">
        <v>338</v>
      </c>
      <c r="F274" s="100">
        <v>850</v>
      </c>
      <c r="G274" s="63">
        <v>3</v>
      </c>
      <c r="H274" s="63">
        <v>3</v>
      </c>
      <c r="I274" s="63">
        <v>3</v>
      </c>
    </row>
    <row r="275" spans="1:9" ht="41.4">
      <c r="A275" s="68">
        <v>263</v>
      </c>
      <c r="B275" s="103" t="s">
        <v>288</v>
      </c>
      <c r="C275" s="70" t="s">
        <v>257</v>
      </c>
      <c r="D275" s="93" t="s">
        <v>151</v>
      </c>
      <c r="E275" s="70" t="s">
        <v>339</v>
      </c>
      <c r="F275" s="68"/>
      <c r="G275" s="63">
        <f>G276</f>
        <v>11251.26</v>
      </c>
      <c r="H275" s="63">
        <f t="shared" ref="H275:I276" si="135">H276</f>
        <v>11251.26</v>
      </c>
      <c r="I275" s="63">
        <f t="shared" si="135"/>
        <v>11251.26</v>
      </c>
    </row>
    <row r="276" spans="1:9" ht="41.4">
      <c r="A276" s="68">
        <v>264</v>
      </c>
      <c r="B276" s="111" t="s">
        <v>18</v>
      </c>
      <c r="C276" s="70" t="s">
        <v>257</v>
      </c>
      <c r="D276" s="93" t="s">
        <v>151</v>
      </c>
      <c r="E276" s="70" t="s">
        <v>339</v>
      </c>
      <c r="F276" s="68">
        <v>100</v>
      </c>
      <c r="G276" s="63">
        <f>G277</f>
        <v>11251.26</v>
      </c>
      <c r="H276" s="63">
        <f t="shared" si="135"/>
        <v>11251.26</v>
      </c>
      <c r="I276" s="63">
        <f t="shared" si="135"/>
        <v>11251.26</v>
      </c>
    </row>
    <row r="277" spans="1:9">
      <c r="A277" s="68">
        <v>265</v>
      </c>
      <c r="B277" s="111" t="s">
        <v>91</v>
      </c>
      <c r="C277" s="70" t="s">
        <v>257</v>
      </c>
      <c r="D277" s="93" t="s">
        <v>151</v>
      </c>
      <c r="E277" s="70" t="s">
        <v>339</v>
      </c>
      <c r="F277" s="68">
        <v>110</v>
      </c>
      <c r="G277" s="63">
        <f>12194-942+0.74-1.48</f>
        <v>11251.26</v>
      </c>
      <c r="H277" s="63">
        <f t="shared" ref="H277:I277" si="136">12194-942+0.74-1.48</f>
        <v>11251.26</v>
      </c>
      <c r="I277" s="63">
        <f t="shared" si="136"/>
        <v>11251.26</v>
      </c>
    </row>
    <row r="278" spans="1:9" ht="36" customHeight="1">
      <c r="A278" s="68">
        <v>266</v>
      </c>
      <c r="B278" s="142" t="s">
        <v>409</v>
      </c>
      <c r="C278" s="138" t="s">
        <v>257</v>
      </c>
      <c r="D278" s="133"/>
      <c r="E278" s="133"/>
      <c r="F278" s="133"/>
      <c r="G278" s="144">
        <f>G279</f>
        <v>4978.2</v>
      </c>
      <c r="H278" s="144">
        <f t="shared" ref="H278:I278" si="137">H279</f>
        <v>4978.2</v>
      </c>
      <c r="I278" s="144">
        <f t="shared" si="137"/>
        <v>4978.2</v>
      </c>
    </row>
    <row r="279" spans="1:9">
      <c r="A279" s="68">
        <v>267</v>
      </c>
      <c r="B279" s="145" t="s">
        <v>142</v>
      </c>
      <c r="C279" s="78" t="s">
        <v>257</v>
      </c>
      <c r="D279" s="93" t="s">
        <v>143</v>
      </c>
      <c r="E279" s="100"/>
      <c r="F279" s="100"/>
      <c r="G279" s="80">
        <f>G280</f>
        <v>4978.2</v>
      </c>
      <c r="H279" s="80">
        <f t="shared" ref="H279:I281" si="138">H280</f>
        <v>4978.2</v>
      </c>
      <c r="I279" s="80">
        <f t="shared" si="138"/>
        <v>4978.2</v>
      </c>
    </row>
    <row r="280" spans="1:9">
      <c r="A280" s="68">
        <v>268</v>
      </c>
      <c r="B280" s="103" t="s">
        <v>50</v>
      </c>
      <c r="C280" s="78" t="s">
        <v>257</v>
      </c>
      <c r="D280" s="93" t="s">
        <v>151</v>
      </c>
      <c r="E280" s="100"/>
      <c r="F280" s="100"/>
      <c r="G280" s="80">
        <f>G281</f>
        <v>4978.2</v>
      </c>
      <c r="H280" s="80">
        <f t="shared" si="138"/>
        <v>4978.2</v>
      </c>
      <c r="I280" s="80">
        <f t="shared" si="138"/>
        <v>4978.2</v>
      </c>
    </row>
    <row r="281" spans="1:9" ht="27.6">
      <c r="A281" s="68">
        <v>269</v>
      </c>
      <c r="B281" s="102" t="s">
        <v>203</v>
      </c>
      <c r="C281" s="78" t="s">
        <v>257</v>
      </c>
      <c r="D281" s="93" t="s">
        <v>151</v>
      </c>
      <c r="E281" s="100">
        <v>1000000000</v>
      </c>
      <c r="F281" s="100"/>
      <c r="G281" s="63">
        <f>G282</f>
        <v>4978.2</v>
      </c>
      <c r="H281" s="63">
        <f t="shared" si="138"/>
        <v>4978.2</v>
      </c>
      <c r="I281" s="63">
        <f t="shared" si="138"/>
        <v>4978.2</v>
      </c>
    </row>
    <row r="282" spans="1:9">
      <c r="A282" s="68">
        <v>270</v>
      </c>
      <c r="B282" s="103" t="s">
        <v>94</v>
      </c>
      <c r="C282" s="78" t="s">
        <v>257</v>
      </c>
      <c r="D282" s="93" t="s">
        <v>151</v>
      </c>
      <c r="E282" s="100">
        <v>1030000000</v>
      </c>
      <c r="F282" s="100"/>
      <c r="G282" s="63">
        <f>G283</f>
        <v>4978.2</v>
      </c>
      <c r="H282" s="63">
        <f t="shared" ref="H282:I282" si="139">H283</f>
        <v>4978.2</v>
      </c>
      <c r="I282" s="63">
        <f t="shared" si="139"/>
        <v>4978.2</v>
      </c>
    </row>
    <row r="283" spans="1:9" ht="27.6">
      <c r="A283" s="68">
        <v>271</v>
      </c>
      <c r="B283" s="103" t="s">
        <v>239</v>
      </c>
      <c r="C283" s="78" t="s">
        <v>257</v>
      </c>
      <c r="D283" s="93" t="s">
        <v>151</v>
      </c>
      <c r="E283" s="100">
        <v>1030000610</v>
      </c>
      <c r="F283" s="100"/>
      <c r="G283" s="63">
        <f>G284+G286+G288</f>
        <v>4978.2</v>
      </c>
      <c r="H283" s="63">
        <f t="shared" ref="H283:I283" si="140">H284+H286+H288</f>
        <v>4978.2</v>
      </c>
      <c r="I283" s="63">
        <f t="shared" si="140"/>
        <v>4978.2</v>
      </c>
    </row>
    <row r="284" spans="1:9" ht="41.4">
      <c r="A284" s="68">
        <v>272</v>
      </c>
      <c r="B284" s="111" t="s">
        <v>18</v>
      </c>
      <c r="C284" s="78" t="s">
        <v>257</v>
      </c>
      <c r="D284" s="93" t="s">
        <v>151</v>
      </c>
      <c r="E284" s="100">
        <v>1030000610</v>
      </c>
      <c r="F284" s="100">
        <v>100</v>
      </c>
      <c r="G284" s="63">
        <f>G285</f>
        <v>3874.11</v>
      </c>
      <c r="H284" s="63">
        <f t="shared" ref="H284:I284" si="141">H285</f>
        <v>3874.11</v>
      </c>
      <c r="I284" s="63">
        <f t="shared" si="141"/>
        <v>3874.11</v>
      </c>
    </row>
    <row r="285" spans="1:9">
      <c r="A285" s="68">
        <v>273</v>
      </c>
      <c r="B285" s="111" t="s">
        <v>91</v>
      </c>
      <c r="C285" s="78" t="s">
        <v>257</v>
      </c>
      <c r="D285" s="93" t="s">
        <v>151</v>
      </c>
      <c r="E285" s="100">
        <v>1030000610</v>
      </c>
      <c r="F285" s="100">
        <v>110</v>
      </c>
      <c r="G285" s="63">
        <v>3874.11</v>
      </c>
      <c r="H285" s="63">
        <v>3874.11</v>
      </c>
      <c r="I285" s="63">
        <v>3874.11</v>
      </c>
    </row>
    <row r="286" spans="1:9">
      <c r="A286" s="68">
        <v>274</v>
      </c>
      <c r="B286" s="111" t="s">
        <v>25</v>
      </c>
      <c r="C286" s="78" t="s">
        <v>257</v>
      </c>
      <c r="D286" s="93" t="s">
        <v>151</v>
      </c>
      <c r="E286" s="100">
        <v>1030000610</v>
      </c>
      <c r="F286" s="100">
        <v>200</v>
      </c>
      <c r="G286" s="63">
        <f>G287</f>
        <v>1101.0899999999999</v>
      </c>
      <c r="H286" s="63">
        <f t="shared" ref="H286:I286" si="142">H287</f>
        <v>1101.0899999999999</v>
      </c>
      <c r="I286" s="63">
        <f t="shared" si="142"/>
        <v>1101.0899999999999</v>
      </c>
    </row>
    <row r="287" spans="1:9">
      <c r="A287" s="68">
        <v>275</v>
      </c>
      <c r="B287" s="111" t="s">
        <v>26</v>
      </c>
      <c r="C287" s="78" t="s">
        <v>257</v>
      </c>
      <c r="D287" s="93" t="s">
        <v>151</v>
      </c>
      <c r="E287" s="100">
        <v>1030000610</v>
      </c>
      <c r="F287" s="100">
        <v>240</v>
      </c>
      <c r="G287" s="63">
        <v>1101.0899999999999</v>
      </c>
      <c r="H287" s="63">
        <v>1101.0899999999999</v>
      </c>
      <c r="I287" s="63">
        <v>1101.0899999999999</v>
      </c>
    </row>
    <row r="288" spans="1:9">
      <c r="A288" s="68">
        <v>276</v>
      </c>
      <c r="B288" s="111" t="s">
        <v>47</v>
      </c>
      <c r="C288" s="78" t="s">
        <v>257</v>
      </c>
      <c r="D288" s="93" t="s">
        <v>151</v>
      </c>
      <c r="E288" s="100">
        <v>1030000610</v>
      </c>
      <c r="F288" s="100">
        <v>800</v>
      </c>
      <c r="G288" s="63">
        <f>G289</f>
        <v>3</v>
      </c>
      <c r="H288" s="63">
        <f t="shared" ref="H288:I288" si="143">H289</f>
        <v>3</v>
      </c>
      <c r="I288" s="63">
        <f t="shared" si="143"/>
        <v>3</v>
      </c>
    </row>
    <row r="289" spans="1:9">
      <c r="A289" s="68">
        <v>277</v>
      </c>
      <c r="B289" s="111" t="s">
        <v>134</v>
      </c>
      <c r="C289" s="78" t="s">
        <v>257</v>
      </c>
      <c r="D289" s="93" t="s">
        <v>151</v>
      </c>
      <c r="E289" s="100">
        <v>1030000610</v>
      </c>
      <c r="F289" s="100">
        <v>850</v>
      </c>
      <c r="G289" s="63">
        <v>3</v>
      </c>
      <c r="H289" s="63">
        <v>3</v>
      </c>
      <c r="I289" s="63">
        <v>3</v>
      </c>
    </row>
    <row r="290" spans="1:9" ht="39" customHeight="1">
      <c r="A290" s="68">
        <v>278</v>
      </c>
      <c r="B290" s="142" t="s">
        <v>410</v>
      </c>
      <c r="C290" s="138" t="s">
        <v>257</v>
      </c>
      <c r="D290" s="133"/>
      <c r="E290" s="133"/>
      <c r="F290" s="133"/>
      <c r="G290" s="144">
        <f>G291+G307</f>
        <v>5417.84</v>
      </c>
      <c r="H290" s="144">
        <f>H291+H307</f>
        <v>5417.84</v>
      </c>
      <c r="I290" s="144">
        <f>I291+I307</f>
        <v>5417.84</v>
      </c>
    </row>
    <row r="291" spans="1:9">
      <c r="A291" s="68">
        <v>279</v>
      </c>
      <c r="B291" s="145" t="s">
        <v>142</v>
      </c>
      <c r="C291" s="78" t="s">
        <v>257</v>
      </c>
      <c r="D291" s="93" t="s">
        <v>143</v>
      </c>
      <c r="E291" s="100"/>
      <c r="F291" s="100"/>
      <c r="G291" s="80">
        <f>G292</f>
        <v>5017.84</v>
      </c>
      <c r="H291" s="80">
        <f t="shared" ref="H291:I292" si="144">H292</f>
        <v>5017.84</v>
      </c>
      <c r="I291" s="80">
        <f t="shared" si="144"/>
        <v>5017.84</v>
      </c>
    </row>
    <row r="292" spans="1:9">
      <c r="A292" s="68">
        <v>280</v>
      </c>
      <c r="B292" s="103" t="s">
        <v>50</v>
      </c>
      <c r="C292" s="78" t="s">
        <v>257</v>
      </c>
      <c r="D292" s="93" t="s">
        <v>151</v>
      </c>
      <c r="E292" s="100"/>
      <c r="F292" s="100"/>
      <c r="G292" s="80">
        <f>G293</f>
        <v>5017.84</v>
      </c>
      <c r="H292" s="80">
        <f t="shared" si="144"/>
        <v>5017.84</v>
      </c>
      <c r="I292" s="80">
        <f t="shared" si="144"/>
        <v>5017.84</v>
      </c>
    </row>
    <row r="293" spans="1:9">
      <c r="A293" s="68">
        <v>281</v>
      </c>
      <c r="B293" s="103" t="s">
        <v>21</v>
      </c>
      <c r="C293" s="78" t="s">
        <v>257</v>
      </c>
      <c r="D293" s="93" t="s">
        <v>151</v>
      </c>
      <c r="E293" s="100">
        <v>9170000000</v>
      </c>
      <c r="F293" s="100"/>
      <c r="G293" s="80">
        <f>G294+G301+G304</f>
        <v>5017.84</v>
      </c>
      <c r="H293" s="80">
        <f t="shared" ref="H293:I293" si="145">H294+H301+H304</f>
        <v>5017.84</v>
      </c>
      <c r="I293" s="80">
        <f t="shared" si="145"/>
        <v>5017.84</v>
      </c>
    </row>
    <row r="294" spans="1:9">
      <c r="A294" s="68">
        <v>282</v>
      </c>
      <c r="B294" s="103" t="s">
        <v>240</v>
      </c>
      <c r="C294" s="78" t="s">
        <v>257</v>
      </c>
      <c r="D294" s="93" t="s">
        <v>151</v>
      </c>
      <c r="E294" s="100">
        <v>9170000620</v>
      </c>
      <c r="F294" s="100"/>
      <c r="G294" s="63">
        <f>G295+G297+G299</f>
        <v>4317.84</v>
      </c>
      <c r="H294" s="63">
        <f t="shared" ref="H294:I294" si="146">H295+H297+H299</f>
        <v>4317.84</v>
      </c>
      <c r="I294" s="63">
        <f t="shared" si="146"/>
        <v>4317.84</v>
      </c>
    </row>
    <row r="295" spans="1:9" ht="41.4">
      <c r="A295" s="68">
        <v>283</v>
      </c>
      <c r="B295" s="111" t="s">
        <v>18</v>
      </c>
      <c r="C295" s="78" t="s">
        <v>257</v>
      </c>
      <c r="D295" s="93" t="s">
        <v>151</v>
      </c>
      <c r="E295" s="100">
        <v>9170000620</v>
      </c>
      <c r="F295" s="100">
        <v>100</v>
      </c>
      <c r="G295" s="63">
        <f>G296</f>
        <v>3374.36</v>
      </c>
      <c r="H295" s="63">
        <f t="shared" ref="H295:I295" si="147">H296</f>
        <v>3374.36</v>
      </c>
      <c r="I295" s="63">
        <f t="shared" si="147"/>
        <v>3374.36</v>
      </c>
    </row>
    <row r="296" spans="1:9">
      <c r="A296" s="68">
        <v>284</v>
      </c>
      <c r="B296" s="111" t="s">
        <v>91</v>
      </c>
      <c r="C296" s="78" t="s">
        <v>257</v>
      </c>
      <c r="D296" s="93" t="s">
        <v>151</v>
      </c>
      <c r="E296" s="100">
        <v>9170000620</v>
      </c>
      <c r="F296" s="100">
        <v>110</v>
      </c>
      <c r="G296" s="63">
        <v>3374.36</v>
      </c>
      <c r="H296" s="63">
        <v>3374.36</v>
      </c>
      <c r="I296" s="63">
        <v>3374.36</v>
      </c>
    </row>
    <row r="297" spans="1:9">
      <c r="A297" s="68">
        <v>285</v>
      </c>
      <c r="B297" s="111" t="s">
        <v>25</v>
      </c>
      <c r="C297" s="78" t="s">
        <v>257</v>
      </c>
      <c r="D297" s="93" t="s">
        <v>151</v>
      </c>
      <c r="E297" s="100">
        <v>9170000620</v>
      </c>
      <c r="F297" s="100">
        <v>200</v>
      </c>
      <c r="G297" s="63">
        <f>G298</f>
        <v>920.48</v>
      </c>
      <c r="H297" s="63">
        <f t="shared" ref="H297:I297" si="148">H298</f>
        <v>920.48</v>
      </c>
      <c r="I297" s="63">
        <f t="shared" si="148"/>
        <v>920.48</v>
      </c>
    </row>
    <row r="298" spans="1:9">
      <c r="A298" s="68">
        <v>286</v>
      </c>
      <c r="B298" s="111" t="s">
        <v>26</v>
      </c>
      <c r="C298" s="78" t="s">
        <v>257</v>
      </c>
      <c r="D298" s="93" t="s">
        <v>151</v>
      </c>
      <c r="E298" s="100">
        <v>9170000620</v>
      </c>
      <c r="F298" s="100">
        <v>240</v>
      </c>
      <c r="G298" s="63">
        <v>920.48</v>
      </c>
      <c r="H298" s="63">
        <v>920.48</v>
      </c>
      <c r="I298" s="63">
        <v>920.48</v>
      </c>
    </row>
    <row r="299" spans="1:9">
      <c r="A299" s="68">
        <v>287</v>
      </c>
      <c r="B299" s="111" t="s">
        <v>47</v>
      </c>
      <c r="C299" s="78" t="s">
        <v>257</v>
      </c>
      <c r="D299" s="93" t="s">
        <v>151</v>
      </c>
      <c r="E299" s="100">
        <v>9170000620</v>
      </c>
      <c r="F299" s="100">
        <v>800</v>
      </c>
      <c r="G299" s="63">
        <f>G300</f>
        <v>23</v>
      </c>
      <c r="H299" s="63">
        <f t="shared" ref="H299:I299" si="149">H300</f>
        <v>23</v>
      </c>
      <c r="I299" s="63">
        <f t="shared" si="149"/>
        <v>23</v>
      </c>
    </row>
    <row r="300" spans="1:9">
      <c r="A300" s="68">
        <v>288</v>
      </c>
      <c r="B300" s="111" t="s">
        <v>134</v>
      </c>
      <c r="C300" s="78" t="s">
        <v>257</v>
      </c>
      <c r="D300" s="93" t="s">
        <v>151</v>
      </c>
      <c r="E300" s="100">
        <v>9170000620</v>
      </c>
      <c r="F300" s="100">
        <v>850</v>
      </c>
      <c r="G300" s="63">
        <v>23</v>
      </c>
      <c r="H300" s="63">
        <v>23</v>
      </c>
      <c r="I300" s="63">
        <v>23</v>
      </c>
    </row>
    <row r="301" spans="1:9" ht="41.4">
      <c r="A301" s="68">
        <v>289</v>
      </c>
      <c r="B301" s="103" t="s">
        <v>55</v>
      </c>
      <c r="C301" s="78" t="s">
        <v>257</v>
      </c>
      <c r="D301" s="93" t="s">
        <v>151</v>
      </c>
      <c r="E301" s="100">
        <v>9170000850</v>
      </c>
      <c r="F301" s="100"/>
      <c r="G301" s="63">
        <f>G302</f>
        <v>400</v>
      </c>
      <c r="H301" s="63">
        <f t="shared" ref="H301:I302" si="150">H302</f>
        <v>400</v>
      </c>
      <c r="I301" s="63">
        <f t="shared" si="150"/>
        <v>400</v>
      </c>
    </row>
    <row r="302" spans="1:9">
      <c r="A302" s="68">
        <v>290</v>
      </c>
      <c r="B302" s="111" t="s">
        <v>25</v>
      </c>
      <c r="C302" s="78" t="s">
        <v>257</v>
      </c>
      <c r="D302" s="93" t="s">
        <v>151</v>
      </c>
      <c r="E302" s="100">
        <v>9170000850</v>
      </c>
      <c r="F302" s="100">
        <v>200</v>
      </c>
      <c r="G302" s="63">
        <f>G303</f>
        <v>400</v>
      </c>
      <c r="H302" s="63">
        <f t="shared" si="150"/>
        <v>400</v>
      </c>
      <c r="I302" s="63">
        <f t="shared" si="150"/>
        <v>400</v>
      </c>
    </row>
    <row r="303" spans="1:9">
      <c r="A303" s="68">
        <v>291</v>
      </c>
      <c r="B303" s="111" t="s">
        <v>26</v>
      </c>
      <c r="C303" s="78" t="s">
        <v>257</v>
      </c>
      <c r="D303" s="93" t="s">
        <v>151</v>
      </c>
      <c r="E303" s="100">
        <v>9170000850</v>
      </c>
      <c r="F303" s="100">
        <v>240</v>
      </c>
      <c r="G303" s="63">
        <v>400</v>
      </c>
      <c r="H303" s="63">
        <v>400</v>
      </c>
      <c r="I303" s="63">
        <v>400</v>
      </c>
    </row>
    <row r="304" spans="1:9" ht="27.6">
      <c r="A304" s="68">
        <v>292</v>
      </c>
      <c r="B304" s="103" t="s">
        <v>56</v>
      </c>
      <c r="C304" s="78" t="s">
        <v>257</v>
      </c>
      <c r="D304" s="93" t="s">
        <v>151</v>
      </c>
      <c r="E304" s="100">
        <v>9170017110</v>
      </c>
      <c r="F304" s="100"/>
      <c r="G304" s="63">
        <f>G305</f>
        <v>300</v>
      </c>
      <c r="H304" s="63">
        <f t="shared" ref="H304:I305" si="151">H305</f>
        <v>300</v>
      </c>
      <c r="I304" s="63">
        <f t="shared" si="151"/>
        <v>300</v>
      </c>
    </row>
    <row r="305" spans="1:9">
      <c r="A305" s="68">
        <v>293</v>
      </c>
      <c r="B305" s="111" t="s">
        <v>25</v>
      </c>
      <c r="C305" s="78" t="s">
        <v>257</v>
      </c>
      <c r="D305" s="93" t="s">
        <v>151</v>
      </c>
      <c r="E305" s="100">
        <v>9170017110</v>
      </c>
      <c r="F305" s="100">
        <v>200</v>
      </c>
      <c r="G305" s="63">
        <f>G306</f>
        <v>300</v>
      </c>
      <c r="H305" s="63">
        <f t="shared" si="151"/>
        <v>300</v>
      </c>
      <c r="I305" s="63">
        <f t="shared" si="151"/>
        <v>300</v>
      </c>
    </row>
    <row r="306" spans="1:9">
      <c r="A306" s="68">
        <v>294</v>
      </c>
      <c r="B306" s="111" t="s">
        <v>26</v>
      </c>
      <c r="C306" s="78" t="s">
        <v>257</v>
      </c>
      <c r="D306" s="93" t="s">
        <v>151</v>
      </c>
      <c r="E306" s="100">
        <v>9170017110</v>
      </c>
      <c r="F306" s="100">
        <v>240</v>
      </c>
      <c r="G306" s="63">
        <v>300</v>
      </c>
      <c r="H306" s="63">
        <v>300</v>
      </c>
      <c r="I306" s="63">
        <v>300</v>
      </c>
    </row>
    <row r="307" spans="1:9">
      <c r="A307" s="68">
        <v>295</v>
      </c>
      <c r="B307" s="145" t="s">
        <v>167</v>
      </c>
      <c r="C307" s="78" t="s">
        <v>257</v>
      </c>
      <c r="D307" s="93" t="s">
        <v>168</v>
      </c>
      <c r="E307" s="100"/>
      <c r="F307" s="100"/>
      <c r="G307" s="63">
        <f t="shared" ref="G307:G312" si="152">G308</f>
        <v>400</v>
      </c>
      <c r="H307" s="63">
        <f t="shared" ref="H307:I308" si="153">H308</f>
        <v>400</v>
      </c>
      <c r="I307" s="63">
        <f t="shared" si="153"/>
        <v>400</v>
      </c>
    </row>
    <row r="308" spans="1:9">
      <c r="A308" s="68">
        <v>296</v>
      </c>
      <c r="B308" s="103" t="s">
        <v>77</v>
      </c>
      <c r="C308" s="78" t="s">
        <v>257</v>
      </c>
      <c r="D308" s="93" t="s">
        <v>170</v>
      </c>
      <c r="E308" s="100"/>
      <c r="F308" s="100"/>
      <c r="G308" s="63">
        <f t="shared" si="152"/>
        <v>400</v>
      </c>
      <c r="H308" s="63">
        <f t="shared" si="153"/>
        <v>400</v>
      </c>
      <c r="I308" s="63">
        <f t="shared" si="153"/>
        <v>400</v>
      </c>
    </row>
    <row r="309" spans="1:9" ht="27.6">
      <c r="A309" s="68">
        <v>297</v>
      </c>
      <c r="B309" s="102" t="s">
        <v>203</v>
      </c>
      <c r="C309" s="78" t="s">
        <v>257</v>
      </c>
      <c r="D309" s="93" t="s">
        <v>170</v>
      </c>
      <c r="E309" s="100">
        <v>1000000000</v>
      </c>
      <c r="F309" s="100"/>
      <c r="G309" s="76">
        <f t="shared" si="152"/>
        <v>400</v>
      </c>
      <c r="H309" s="76">
        <f t="shared" ref="H309:I312" si="154">H310</f>
        <v>400</v>
      </c>
      <c r="I309" s="76">
        <f t="shared" si="154"/>
        <v>400</v>
      </c>
    </row>
    <row r="310" spans="1:9" ht="27.6">
      <c r="A310" s="68">
        <v>298</v>
      </c>
      <c r="B310" s="102" t="s">
        <v>204</v>
      </c>
      <c r="C310" s="78" t="s">
        <v>257</v>
      </c>
      <c r="D310" s="93" t="s">
        <v>170</v>
      </c>
      <c r="E310" s="100">
        <v>1010000000</v>
      </c>
      <c r="F310" s="100"/>
      <c r="G310" s="76">
        <f t="shared" si="152"/>
        <v>400</v>
      </c>
      <c r="H310" s="76">
        <f t="shared" si="154"/>
        <v>400</v>
      </c>
      <c r="I310" s="76">
        <f t="shared" si="154"/>
        <v>400</v>
      </c>
    </row>
    <row r="311" spans="1:9">
      <c r="A311" s="68">
        <v>299</v>
      </c>
      <c r="B311" s="110" t="s">
        <v>270</v>
      </c>
      <c r="C311" s="78" t="s">
        <v>257</v>
      </c>
      <c r="D311" s="93" t="s">
        <v>170</v>
      </c>
      <c r="E311" s="100">
        <v>1010087080</v>
      </c>
      <c r="F311" s="100"/>
      <c r="G311" s="76">
        <f t="shared" si="152"/>
        <v>400</v>
      </c>
      <c r="H311" s="76">
        <f t="shared" si="154"/>
        <v>400</v>
      </c>
      <c r="I311" s="76">
        <f t="shared" si="154"/>
        <v>400</v>
      </c>
    </row>
    <row r="312" spans="1:9">
      <c r="A312" s="68">
        <v>300</v>
      </c>
      <c r="B312" s="111" t="s">
        <v>25</v>
      </c>
      <c r="C312" s="78" t="s">
        <v>257</v>
      </c>
      <c r="D312" s="93" t="s">
        <v>170</v>
      </c>
      <c r="E312" s="100">
        <v>1010087080</v>
      </c>
      <c r="F312" s="100">
        <v>200</v>
      </c>
      <c r="G312" s="76">
        <f t="shared" si="152"/>
        <v>400</v>
      </c>
      <c r="H312" s="76">
        <f t="shared" si="154"/>
        <v>400</v>
      </c>
      <c r="I312" s="76">
        <f t="shared" si="154"/>
        <v>400</v>
      </c>
    </row>
    <row r="313" spans="1:9">
      <c r="A313" s="68">
        <v>301</v>
      </c>
      <c r="B313" s="111" t="s">
        <v>26</v>
      </c>
      <c r="C313" s="78" t="s">
        <v>257</v>
      </c>
      <c r="D313" s="93" t="s">
        <v>170</v>
      </c>
      <c r="E313" s="100">
        <v>1010087080</v>
      </c>
      <c r="F313" s="100">
        <v>240</v>
      </c>
      <c r="G313" s="76">
        <v>400</v>
      </c>
      <c r="H313" s="76">
        <v>400</v>
      </c>
      <c r="I313" s="76">
        <v>400</v>
      </c>
    </row>
    <row r="314" spans="1:9" ht="35.25" customHeight="1">
      <c r="A314" s="68">
        <v>302</v>
      </c>
      <c r="B314" s="140" t="s">
        <v>411</v>
      </c>
      <c r="C314" s="136">
        <v>951</v>
      </c>
      <c r="D314" s="127"/>
      <c r="E314" s="127"/>
      <c r="F314" s="127"/>
      <c r="G314" s="128">
        <f>G315+G379</f>
        <v>448560.03</v>
      </c>
      <c r="H314" s="128">
        <f t="shared" ref="H314:I314" si="155">H315+H379</f>
        <v>447957.03</v>
      </c>
      <c r="I314" s="128">
        <f t="shared" si="155"/>
        <v>447957.03</v>
      </c>
    </row>
    <row r="315" spans="1:9">
      <c r="A315" s="68">
        <v>303</v>
      </c>
      <c r="B315" s="145" t="s">
        <v>171</v>
      </c>
      <c r="C315" s="70">
        <v>951</v>
      </c>
      <c r="D315" s="70" t="s">
        <v>172</v>
      </c>
      <c r="E315" s="68"/>
      <c r="F315" s="68"/>
      <c r="G315" s="63">
        <f>G316+G334+G355+G363</f>
        <v>438187.63</v>
      </c>
      <c r="H315" s="63">
        <f t="shared" ref="H315:I315" si="156">H316+H334+H355+H363</f>
        <v>437584.63</v>
      </c>
      <c r="I315" s="63">
        <f t="shared" si="156"/>
        <v>437584.63</v>
      </c>
    </row>
    <row r="316" spans="1:9">
      <c r="A316" s="68">
        <v>304</v>
      </c>
      <c r="B316" s="111" t="s">
        <v>173</v>
      </c>
      <c r="C316" s="70">
        <v>951</v>
      </c>
      <c r="D316" s="70" t="s">
        <v>174</v>
      </c>
      <c r="E316" s="68"/>
      <c r="F316" s="68"/>
      <c r="G316" s="63">
        <f>G317</f>
        <v>154703.69</v>
      </c>
      <c r="H316" s="63">
        <f t="shared" ref="H316:I317" si="157">H317</f>
        <v>154690.69</v>
      </c>
      <c r="I316" s="63">
        <f t="shared" si="157"/>
        <v>154690.69</v>
      </c>
    </row>
    <row r="317" spans="1:9" ht="27.6">
      <c r="A317" s="68">
        <v>305</v>
      </c>
      <c r="B317" s="103" t="s">
        <v>81</v>
      </c>
      <c r="C317" s="70">
        <v>951</v>
      </c>
      <c r="D317" s="70" t="s">
        <v>174</v>
      </c>
      <c r="E317" s="70" t="s">
        <v>324</v>
      </c>
      <c r="F317" s="68"/>
      <c r="G317" s="63">
        <f>G318</f>
        <v>154703.69</v>
      </c>
      <c r="H317" s="63">
        <f t="shared" si="157"/>
        <v>154690.69</v>
      </c>
      <c r="I317" s="63">
        <f t="shared" si="157"/>
        <v>154690.69</v>
      </c>
    </row>
    <row r="318" spans="1:9">
      <c r="A318" s="68">
        <v>306</v>
      </c>
      <c r="B318" s="103" t="s">
        <v>195</v>
      </c>
      <c r="C318" s="70">
        <v>951</v>
      </c>
      <c r="D318" s="70" t="s">
        <v>174</v>
      </c>
      <c r="E318" s="70" t="s">
        <v>340</v>
      </c>
      <c r="F318" s="68"/>
      <c r="G318" s="63">
        <f>G319+G322+G325+G328+G331</f>
        <v>154703.69</v>
      </c>
      <c r="H318" s="63">
        <f t="shared" ref="H318:I318" si="158">H319+H322+H325+H328+H331</f>
        <v>154690.69</v>
      </c>
      <c r="I318" s="63">
        <f t="shared" si="158"/>
        <v>154690.69</v>
      </c>
    </row>
    <row r="319" spans="1:9">
      <c r="A319" s="68">
        <v>307</v>
      </c>
      <c r="B319" s="111" t="s">
        <v>95</v>
      </c>
      <c r="C319" s="70">
        <v>951</v>
      </c>
      <c r="D319" s="70" t="s">
        <v>174</v>
      </c>
      <c r="E319" s="70" t="s">
        <v>341</v>
      </c>
      <c r="F319" s="68"/>
      <c r="G319" s="63">
        <f>G320</f>
        <v>72141.789999999994</v>
      </c>
      <c r="H319" s="63">
        <f t="shared" ref="H319:I319" si="159">H320</f>
        <v>72141.789999999994</v>
      </c>
      <c r="I319" s="63">
        <f t="shared" si="159"/>
        <v>72141.789999999994</v>
      </c>
    </row>
    <row r="320" spans="1:9" ht="27.6">
      <c r="A320" s="68">
        <v>308</v>
      </c>
      <c r="B320" s="111" t="s">
        <v>74</v>
      </c>
      <c r="C320" s="70">
        <v>951</v>
      </c>
      <c r="D320" s="70" t="s">
        <v>174</v>
      </c>
      <c r="E320" s="70" t="s">
        <v>341</v>
      </c>
      <c r="F320" s="68">
        <v>600</v>
      </c>
      <c r="G320" s="63">
        <f>G321</f>
        <v>72141.789999999994</v>
      </c>
      <c r="H320" s="63">
        <f t="shared" ref="H320:I320" si="160">H321</f>
        <v>72141.789999999994</v>
      </c>
      <c r="I320" s="63">
        <f t="shared" si="160"/>
        <v>72141.789999999994</v>
      </c>
    </row>
    <row r="321" spans="1:13">
      <c r="A321" s="68">
        <v>309</v>
      </c>
      <c r="B321" s="111" t="s">
        <v>96</v>
      </c>
      <c r="C321" s="70">
        <v>951</v>
      </c>
      <c r="D321" s="70" t="s">
        <v>174</v>
      </c>
      <c r="E321" s="70" t="s">
        <v>341</v>
      </c>
      <c r="F321" s="68">
        <v>610</v>
      </c>
      <c r="G321" s="63">
        <f>74141.79-2000</f>
        <v>72141.789999999994</v>
      </c>
      <c r="H321" s="63">
        <f t="shared" ref="H321:I321" si="161">74141.79-2000</f>
        <v>72141.789999999994</v>
      </c>
      <c r="I321" s="63">
        <f t="shared" si="161"/>
        <v>72141.789999999994</v>
      </c>
    </row>
    <row r="322" spans="1:13" ht="69">
      <c r="A322" s="68">
        <v>310</v>
      </c>
      <c r="B322" s="94" t="s">
        <v>224</v>
      </c>
      <c r="C322" s="70">
        <v>951</v>
      </c>
      <c r="D322" s="70" t="s">
        <v>174</v>
      </c>
      <c r="E322" s="70" t="s">
        <v>342</v>
      </c>
      <c r="F322" s="68"/>
      <c r="G322" s="63">
        <f>G323</f>
        <v>31944.3</v>
      </c>
      <c r="H322" s="63">
        <f t="shared" ref="H322:I322" si="162">H323</f>
        <v>31944.3</v>
      </c>
      <c r="I322" s="63">
        <f t="shared" si="162"/>
        <v>31944.3</v>
      </c>
    </row>
    <row r="323" spans="1:13" ht="27.6">
      <c r="A323" s="68">
        <v>311</v>
      </c>
      <c r="B323" s="111" t="s">
        <v>74</v>
      </c>
      <c r="C323" s="70">
        <v>951</v>
      </c>
      <c r="D323" s="70" t="s">
        <v>174</v>
      </c>
      <c r="E323" s="70" t="s">
        <v>342</v>
      </c>
      <c r="F323" s="68">
        <v>600</v>
      </c>
      <c r="G323" s="63">
        <f>G324</f>
        <v>31944.3</v>
      </c>
      <c r="H323" s="63">
        <f t="shared" ref="H323:I323" si="163">H324</f>
        <v>31944.3</v>
      </c>
      <c r="I323" s="63">
        <f t="shared" si="163"/>
        <v>31944.3</v>
      </c>
    </row>
    <row r="324" spans="1:13">
      <c r="A324" s="68">
        <v>312</v>
      </c>
      <c r="B324" s="111" t="s">
        <v>96</v>
      </c>
      <c r="C324" s="70">
        <v>951</v>
      </c>
      <c r="D324" s="70" t="s">
        <v>174</v>
      </c>
      <c r="E324" s="70" t="s">
        <v>342</v>
      </c>
      <c r="F324" s="68">
        <v>610</v>
      </c>
      <c r="G324" s="63">
        <v>31944.3</v>
      </c>
      <c r="H324" s="63">
        <v>31944.3</v>
      </c>
      <c r="I324" s="63">
        <v>31944.3</v>
      </c>
      <c r="K324" s="24">
        <v>31944.3</v>
      </c>
      <c r="L324" s="24">
        <v>31944.3</v>
      </c>
      <c r="M324" s="24">
        <v>31944.3</v>
      </c>
    </row>
    <row r="325" spans="1:13" ht="82.8">
      <c r="A325" s="68">
        <v>313</v>
      </c>
      <c r="B325" s="81" t="s">
        <v>225</v>
      </c>
      <c r="C325" s="70">
        <v>951</v>
      </c>
      <c r="D325" s="70" t="s">
        <v>174</v>
      </c>
      <c r="E325" s="70" t="s">
        <v>343</v>
      </c>
      <c r="F325" s="68"/>
      <c r="G325" s="63">
        <f>G326</f>
        <v>50268.6</v>
      </c>
      <c r="H325" s="63">
        <f t="shared" ref="H325:I325" si="164">H326</f>
        <v>50268.6</v>
      </c>
      <c r="I325" s="63">
        <f t="shared" si="164"/>
        <v>50268.6</v>
      </c>
    </row>
    <row r="326" spans="1:13" ht="27.6">
      <c r="A326" s="68">
        <v>314</v>
      </c>
      <c r="B326" s="111" t="s">
        <v>74</v>
      </c>
      <c r="C326" s="70">
        <v>951</v>
      </c>
      <c r="D326" s="70" t="s">
        <v>174</v>
      </c>
      <c r="E326" s="70" t="s">
        <v>343</v>
      </c>
      <c r="F326" s="68">
        <v>600</v>
      </c>
      <c r="G326" s="63">
        <f>G327</f>
        <v>50268.6</v>
      </c>
      <c r="H326" s="63">
        <f t="shared" ref="H326:I326" si="165">H327</f>
        <v>50268.6</v>
      </c>
      <c r="I326" s="63">
        <f t="shared" si="165"/>
        <v>50268.6</v>
      </c>
    </row>
    <row r="327" spans="1:13">
      <c r="A327" s="68">
        <v>315</v>
      </c>
      <c r="B327" s="111" t="s">
        <v>96</v>
      </c>
      <c r="C327" s="70">
        <v>951</v>
      </c>
      <c r="D327" s="70" t="s">
        <v>174</v>
      </c>
      <c r="E327" s="70" t="s">
        <v>343</v>
      </c>
      <c r="F327" s="68">
        <v>610</v>
      </c>
      <c r="G327" s="63">
        <v>50268.6</v>
      </c>
      <c r="H327" s="63">
        <v>50268.6</v>
      </c>
      <c r="I327" s="63">
        <v>50268.6</v>
      </c>
      <c r="K327" s="24">
        <v>50268.6</v>
      </c>
      <c r="L327" s="24">
        <v>50268.6</v>
      </c>
      <c r="M327" s="24">
        <v>50268.6</v>
      </c>
    </row>
    <row r="328" spans="1:13" ht="82.8">
      <c r="A328" s="68">
        <v>316</v>
      </c>
      <c r="B328" s="105" t="s">
        <v>220</v>
      </c>
      <c r="C328" s="70">
        <v>951</v>
      </c>
      <c r="D328" s="70" t="s">
        <v>174</v>
      </c>
      <c r="E328" s="70" t="s">
        <v>344</v>
      </c>
      <c r="F328" s="68"/>
      <c r="G328" s="63">
        <f>G329</f>
        <v>336</v>
      </c>
      <c r="H328" s="63">
        <f t="shared" ref="H328:I328" si="166">H329</f>
        <v>336</v>
      </c>
      <c r="I328" s="63">
        <f t="shared" si="166"/>
        <v>336</v>
      </c>
    </row>
    <row r="329" spans="1:13" ht="27.6">
      <c r="A329" s="68">
        <v>317</v>
      </c>
      <c r="B329" s="111" t="s">
        <v>74</v>
      </c>
      <c r="C329" s="70">
        <v>951</v>
      </c>
      <c r="D329" s="70" t="s">
        <v>174</v>
      </c>
      <c r="E329" s="70" t="s">
        <v>344</v>
      </c>
      <c r="F329" s="68">
        <v>600</v>
      </c>
      <c r="G329" s="63">
        <f>G330</f>
        <v>336</v>
      </c>
      <c r="H329" s="63">
        <f t="shared" ref="H329:I329" si="167">H330</f>
        <v>336</v>
      </c>
      <c r="I329" s="63">
        <f t="shared" si="167"/>
        <v>336</v>
      </c>
    </row>
    <row r="330" spans="1:13">
      <c r="A330" s="68">
        <v>318</v>
      </c>
      <c r="B330" s="111" t="s">
        <v>96</v>
      </c>
      <c r="C330" s="70">
        <v>951</v>
      </c>
      <c r="D330" s="70" t="s">
        <v>174</v>
      </c>
      <c r="E330" s="70" t="s">
        <v>344</v>
      </c>
      <c r="F330" s="68">
        <v>610</v>
      </c>
      <c r="G330" s="63">
        <v>336</v>
      </c>
      <c r="H330" s="63">
        <v>336</v>
      </c>
      <c r="I330" s="63">
        <v>336</v>
      </c>
      <c r="K330" s="24">
        <v>336</v>
      </c>
      <c r="L330" s="24">
        <v>336</v>
      </c>
      <c r="M330" s="24">
        <v>336</v>
      </c>
    </row>
    <row r="331" spans="1:13" ht="27.6">
      <c r="A331" s="68">
        <v>319</v>
      </c>
      <c r="B331" s="158" t="s">
        <v>430</v>
      </c>
      <c r="C331" s="70">
        <v>951</v>
      </c>
      <c r="D331" s="70" t="s">
        <v>174</v>
      </c>
      <c r="E331" s="70" t="s">
        <v>424</v>
      </c>
      <c r="F331" s="68"/>
      <c r="G331" s="63">
        <f>G332</f>
        <v>13</v>
      </c>
      <c r="H331" s="63">
        <f t="shared" ref="H331:I332" si="168">H332</f>
        <v>0</v>
      </c>
      <c r="I331" s="63">
        <f t="shared" si="168"/>
        <v>0</v>
      </c>
    </row>
    <row r="332" spans="1:13" ht="27.6">
      <c r="A332" s="68">
        <v>320</v>
      </c>
      <c r="B332" s="159" t="s">
        <v>74</v>
      </c>
      <c r="C332" s="70">
        <v>951</v>
      </c>
      <c r="D332" s="70" t="s">
        <v>174</v>
      </c>
      <c r="E332" s="70" t="s">
        <v>424</v>
      </c>
      <c r="F332" s="68">
        <v>600</v>
      </c>
      <c r="G332" s="63">
        <f>G333</f>
        <v>13</v>
      </c>
      <c r="H332" s="63">
        <f t="shared" si="168"/>
        <v>0</v>
      </c>
      <c r="I332" s="63">
        <f t="shared" si="168"/>
        <v>0</v>
      </c>
    </row>
    <row r="333" spans="1:13">
      <c r="A333" s="68">
        <v>321</v>
      </c>
      <c r="B333" s="159" t="s">
        <v>96</v>
      </c>
      <c r="C333" s="70" t="s">
        <v>298</v>
      </c>
      <c r="D333" s="70" t="s">
        <v>174</v>
      </c>
      <c r="E333" s="70" t="s">
        <v>424</v>
      </c>
      <c r="F333" s="68">
        <v>610</v>
      </c>
      <c r="G333" s="63">
        <v>13</v>
      </c>
      <c r="H333" s="63">
        <v>0</v>
      </c>
      <c r="I333" s="63">
        <v>0</v>
      </c>
    </row>
    <row r="334" spans="1:13">
      <c r="A334" s="68">
        <v>322</v>
      </c>
      <c r="B334" s="103" t="s">
        <v>93</v>
      </c>
      <c r="C334" s="70">
        <v>951</v>
      </c>
      <c r="D334" s="70" t="s">
        <v>175</v>
      </c>
      <c r="E334" s="68"/>
      <c r="F334" s="68"/>
      <c r="G334" s="63">
        <f>G335</f>
        <v>248358.53999999998</v>
      </c>
      <c r="H334" s="63">
        <f t="shared" ref="H334:I335" si="169">H335</f>
        <v>247968.53999999998</v>
      </c>
      <c r="I334" s="63">
        <f t="shared" si="169"/>
        <v>247968.53999999998</v>
      </c>
    </row>
    <row r="335" spans="1:13" ht="27.6">
      <c r="A335" s="68">
        <v>323</v>
      </c>
      <c r="B335" s="103" t="s">
        <v>81</v>
      </c>
      <c r="C335" s="70">
        <v>951</v>
      </c>
      <c r="D335" s="70" t="s">
        <v>175</v>
      </c>
      <c r="E335" s="70" t="s">
        <v>324</v>
      </c>
      <c r="F335" s="68"/>
      <c r="G335" s="63">
        <f>G336</f>
        <v>248358.53999999998</v>
      </c>
      <c r="H335" s="63">
        <f t="shared" si="169"/>
        <v>247968.53999999998</v>
      </c>
      <c r="I335" s="63">
        <f t="shared" si="169"/>
        <v>247968.53999999998</v>
      </c>
    </row>
    <row r="336" spans="1:13">
      <c r="A336" s="68">
        <v>324</v>
      </c>
      <c r="B336" s="103" t="s">
        <v>196</v>
      </c>
      <c r="C336" s="70">
        <v>951</v>
      </c>
      <c r="D336" s="70" t="s">
        <v>175</v>
      </c>
      <c r="E336" s="70" t="s">
        <v>345</v>
      </c>
      <c r="F336" s="68"/>
      <c r="G336" s="63">
        <f>G337+G340+G343+G346+G349+G354</f>
        <v>248358.53999999998</v>
      </c>
      <c r="H336" s="63">
        <f t="shared" ref="H336:I336" si="170">H337+H340+H343+H346+H349+H354</f>
        <v>247968.53999999998</v>
      </c>
      <c r="I336" s="63">
        <f t="shared" si="170"/>
        <v>247968.53999999998</v>
      </c>
    </row>
    <row r="337" spans="1:13">
      <c r="A337" s="68">
        <v>325</v>
      </c>
      <c r="B337" s="111" t="s">
        <v>95</v>
      </c>
      <c r="C337" s="70">
        <v>951</v>
      </c>
      <c r="D337" s="70" t="s">
        <v>175</v>
      </c>
      <c r="E337" s="70" t="s">
        <v>346</v>
      </c>
      <c r="F337" s="68"/>
      <c r="G337" s="63">
        <f>G338</f>
        <v>85677.84</v>
      </c>
      <c r="H337" s="63">
        <f t="shared" ref="H337:I338" si="171">H338</f>
        <v>85677.84</v>
      </c>
      <c r="I337" s="63">
        <f t="shared" si="171"/>
        <v>85677.84</v>
      </c>
    </row>
    <row r="338" spans="1:13" ht="27.6">
      <c r="A338" s="68">
        <v>326</v>
      </c>
      <c r="B338" s="111" t="s">
        <v>74</v>
      </c>
      <c r="C338" s="70">
        <v>951</v>
      </c>
      <c r="D338" s="70" t="s">
        <v>175</v>
      </c>
      <c r="E338" s="70" t="s">
        <v>346</v>
      </c>
      <c r="F338" s="68">
        <v>600</v>
      </c>
      <c r="G338" s="63">
        <f>G339</f>
        <v>85677.84</v>
      </c>
      <c r="H338" s="63">
        <f t="shared" si="171"/>
        <v>85677.84</v>
      </c>
      <c r="I338" s="63">
        <f t="shared" si="171"/>
        <v>85677.84</v>
      </c>
    </row>
    <row r="339" spans="1:13">
      <c r="A339" s="68">
        <v>327</v>
      </c>
      <c r="B339" s="111" t="s">
        <v>96</v>
      </c>
      <c r="C339" s="70">
        <v>951</v>
      </c>
      <c r="D339" s="70" t="s">
        <v>175</v>
      </c>
      <c r="E339" s="70" t="s">
        <v>346</v>
      </c>
      <c r="F339" s="68">
        <v>610</v>
      </c>
      <c r="G339" s="63">
        <f>83377.84+2000+300</f>
        <v>85677.84</v>
      </c>
      <c r="H339" s="63">
        <f t="shared" ref="H339:I339" si="172">83377.84+2000+300</f>
        <v>85677.84</v>
      </c>
      <c r="I339" s="63">
        <f t="shared" si="172"/>
        <v>85677.84</v>
      </c>
    </row>
    <row r="340" spans="1:13" ht="55.2">
      <c r="A340" s="68">
        <v>328</v>
      </c>
      <c r="B340" s="150" t="s">
        <v>271</v>
      </c>
      <c r="C340" s="70">
        <v>951</v>
      </c>
      <c r="D340" s="70" t="s">
        <v>175</v>
      </c>
      <c r="E340" s="70" t="s">
        <v>433</v>
      </c>
      <c r="F340" s="68"/>
      <c r="G340" s="63">
        <f>G341</f>
        <v>3103.9</v>
      </c>
      <c r="H340" s="63">
        <f t="shared" ref="H340:I340" si="173">H341</f>
        <v>3103.9</v>
      </c>
      <c r="I340" s="63">
        <f t="shared" si="173"/>
        <v>3103.9</v>
      </c>
    </row>
    <row r="341" spans="1:13" ht="27.6">
      <c r="A341" s="68">
        <v>329</v>
      </c>
      <c r="B341" s="111" t="s">
        <v>74</v>
      </c>
      <c r="C341" s="70">
        <v>951</v>
      </c>
      <c r="D341" s="70" t="s">
        <v>175</v>
      </c>
      <c r="E341" s="70" t="s">
        <v>433</v>
      </c>
      <c r="F341" s="68">
        <v>600</v>
      </c>
      <c r="G341" s="63">
        <f>G342</f>
        <v>3103.9</v>
      </c>
      <c r="H341" s="63">
        <f t="shared" ref="H341:I341" si="174">H342</f>
        <v>3103.9</v>
      </c>
      <c r="I341" s="63">
        <f t="shared" si="174"/>
        <v>3103.9</v>
      </c>
    </row>
    <row r="342" spans="1:13">
      <c r="A342" s="68">
        <v>330</v>
      </c>
      <c r="B342" s="111" t="s">
        <v>96</v>
      </c>
      <c r="C342" s="70">
        <v>951</v>
      </c>
      <c r="D342" s="70" t="s">
        <v>175</v>
      </c>
      <c r="E342" s="70" t="s">
        <v>433</v>
      </c>
      <c r="F342" s="68">
        <v>610</v>
      </c>
      <c r="G342" s="63">
        <v>3103.9</v>
      </c>
      <c r="H342" s="63">
        <v>3103.9</v>
      </c>
      <c r="I342" s="63">
        <v>3103.9</v>
      </c>
      <c r="K342" s="24">
        <v>3103.9</v>
      </c>
      <c r="L342" s="24">
        <v>3103.9</v>
      </c>
      <c r="M342" s="24">
        <v>3103.9</v>
      </c>
    </row>
    <row r="343" spans="1:13" ht="82.8">
      <c r="A343" s="68">
        <v>331</v>
      </c>
      <c r="B343" s="81" t="s">
        <v>226</v>
      </c>
      <c r="C343" s="70">
        <v>951</v>
      </c>
      <c r="D343" s="70" t="s">
        <v>175</v>
      </c>
      <c r="E343" s="70" t="s">
        <v>347</v>
      </c>
      <c r="F343" s="68"/>
      <c r="G343" s="63">
        <f>G344</f>
        <v>28680.1</v>
      </c>
      <c r="H343" s="63">
        <f t="shared" ref="H343:I344" si="175">H344</f>
        <v>28680.1</v>
      </c>
      <c r="I343" s="63">
        <f t="shared" si="175"/>
        <v>28680.1</v>
      </c>
    </row>
    <row r="344" spans="1:13" ht="27.6">
      <c r="A344" s="68">
        <v>332</v>
      </c>
      <c r="B344" s="111" t="s">
        <v>74</v>
      </c>
      <c r="C344" s="70">
        <v>951</v>
      </c>
      <c r="D344" s="70" t="s">
        <v>175</v>
      </c>
      <c r="E344" s="70" t="s">
        <v>347</v>
      </c>
      <c r="F344" s="68">
        <v>600</v>
      </c>
      <c r="G344" s="63">
        <f>G345</f>
        <v>28680.1</v>
      </c>
      <c r="H344" s="63">
        <f t="shared" si="175"/>
        <v>28680.1</v>
      </c>
      <c r="I344" s="63">
        <f t="shared" si="175"/>
        <v>28680.1</v>
      </c>
    </row>
    <row r="345" spans="1:13">
      <c r="A345" s="68">
        <v>333</v>
      </c>
      <c r="B345" s="111" t="s">
        <v>96</v>
      </c>
      <c r="C345" s="70">
        <v>951</v>
      </c>
      <c r="D345" s="70" t="s">
        <v>175</v>
      </c>
      <c r="E345" s="70" t="s">
        <v>347</v>
      </c>
      <c r="F345" s="68">
        <v>610</v>
      </c>
      <c r="G345" s="63">
        <v>28680.1</v>
      </c>
      <c r="H345" s="63">
        <v>28680.1</v>
      </c>
      <c r="I345" s="63">
        <v>28680.1</v>
      </c>
      <c r="K345" s="24">
        <v>28680.1</v>
      </c>
      <c r="L345" s="24">
        <v>28680.1</v>
      </c>
      <c r="M345" s="24">
        <v>28680.1</v>
      </c>
    </row>
    <row r="346" spans="1:13" ht="82.8">
      <c r="A346" s="68">
        <v>334</v>
      </c>
      <c r="B346" s="105" t="s">
        <v>227</v>
      </c>
      <c r="C346" s="70">
        <v>951</v>
      </c>
      <c r="D346" s="70" t="s">
        <v>175</v>
      </c>
      <c r="E346" s="70" t="s">
        <v>348</v>
      </c>
      <c r="F346" s="68"/>
      <c r="G346" s="63">
        <f>G347</f>
        <v>130506.7</v>
      </c>
      <c r="H346" s="63">
        <f t="shared" ref="H346:I347" si="176">H347</f>
        <v>130506.7</v>
      </c>
      <c r="I346" s="63">
        <f t="shared" si="176"/>
        <v>130506.7</v>
      </c>
    </row>
    <row r="347" spans="1:13" ht="27.6">
      <c r="A347" s="68">
        <v>335</v>
      </c>
      <c r="B347" s="111" t="s">
        <v>74</v>
      </c>
      <c r="C347" s="70">
        <v>951</v>
      </c>
      <c r="D347" s="70" t="s">
        <v>175</v>
      </c>
      <c r="E347" s="70" t="s">
        <v>348</v>
      </c>
      <c r="F347" s="68">
        <v>600</v>
      </c>
      <c r="G347" s="63">
        <f>G348</f>
        <v>130506.7</v>
      </c>
      <c r="H347" s="63">
        <f t="shared" si="176"/>
        <v>130506.7</v>
      </c>
      <c r="I347" s="63">
        <f t="shared" si="176"/>
        <v>130506.7</v>
      </c>
    </row>
    <row r="348" spans="1:13">
      <c r="A348" s="68">
        <v>336</v>
      </c>
      <c r="B348" s="111" t="s">
        <v>96</v>
      </c>
      <c r="C348" s="70">
        <v>951</v>
      </c>
      <c r="D348" s="70" t="s">
        <v>175</v>
      </c>
      <c r="E348" s="70" t="s">
        <v>348</v>
      </c>
      <c r="F348" s="68">
        <v>610</v>
      </c>
      <c r="G348" s="63">
        <v>130506.7</v>
      </c>
      <c r="H348" s="63">
        <v>130506.7</v>
      </c>
      <c r="I348" s="63">
        <v>130506.7</v>
      </c>
      <c r="K348" s="84">
        <v>130506.7</v>
      </c>
      <c r="L348" s="84">
        <v>130506.7</v>
      </c>
      <c r="M348" s="84">
        <v>130506.7</v>
      </c>
    </row>
    <row r="349" spans="1:13" ht="27.6">
      <c r="A349" s="68">
        <v>337</v>
      </c>
      <c r="B349" s="158" t="s">
        <v>431</v>
      </c>
      <c r="C349" s="70">
        <v>951</v>
      </c>
      <c r="D349" s="70" t="s">
        <v>175</v>
      </c>
      <c r="E349" s="70" t="s">
        <v>428</v>
      </c>
      <c r="F349" s="68"/>
      <c r="G349" s="63">
        <f>G350</f>
        <v>300</v>
      </c>
      <c r="H349" s="63">
        <f t="shared" ref="H349:I350" si="177">H350</f>
        <v>0</v>
      </c>
      <c r="I349" s="63">
        <f t="shared" si="177"/>
        <v>0</v>
      </c>
      <c r="K349" s="84"/>
      <c r="L349" s="84"/>
      <c r="M349" s="84"/>
    </row>
    <row r="350" spans="1:13" ht="27.6">
      <c r="A350" s="68">
        <v>338</v>
      </c>
      <c r="B350" s="159" t="s">
        <v>74</v>
      </c>
      <c r="C350" s="70">
        <v>951</v>
      </c>
      <c r="D350" s="70" t="s">
        <v>175</v>
      </c>
      <c r="E350" s="70" t="s">
        <v>428</v>
      </c>
      <c r="F350" s="68">
        <v>600</v>
      </c>
      <c r="G350" s="63">
        <f>G351</f>
        <v>300</v>
      </c>
      <c r="H350" s="63">
        <f t="shared" si="177"/>
        <v>0</v>
      </c>
      <c r="I350" s="63">
        <f t="shared" si="177"/>
        <v>0</v>
      </c>
      <c r="K350" s="84"/>
      <c r="L350" s="84"/>
      <c r="M350" s="84"/>
    </row>
    <row r="351" spans="1:13">
      <c r="A351" s="68">
        <v>339</v>
      </c>
      <c r="B351" s="159" t="s">
        <v>96</v>
      </c>
      <c r="C351" s="70">
        <v>951</v>
      </c>
      <c r="D351" s="70" t="s">
        <v>175</v>
      </c>
      <c r="E351" s="70" t="s">
        <v>428</v>
      </c>
      <c r="F351" s="68">
        <v>610</v>
      </c>
      <c r="G351" s="63">
        <v>300</v>
      </c>
      <c r="H351" s="63">
        <v>0</v>
      </c>
      <c r="I351" s="63">
        <v>0</v>
      </c>
      <c r="K351" s="84"/>
      <c r="L351" s="84"/>
      <c r="M351" s="84"/>
    </row>
    <row r="352" spans="1:13" ht="41.4">
      <c r="A352" s="68">
        <v>340</v>
      </c>
      <c r="B352" s="170" t="s">
        <v>436</v>
      </c>
      <c r="C352" s="70" t="s">
        <v>298</v>
      </c>
      <c r="D352" s="70" t="s">
        <v>175</v>
      </c>
      <c r="E352" s="70" t="s">
        <v>437</v>
      </c>
      <c r="F352" s="68"/>
      <c r="G352" s="63">
        <f>G353</f>
        <v>90</v>
      </c>
      <c r="H352" s="63">
        <f t="shared" ref="H352:I353" si="178">H353</f>
        <v>0</v>
      </c>
      <c r="I352" s="63">
        <f t="shared" si="178"/>
        <v>0</v>
      </c>
      <c r="K352" s="84"/>
      <c r="L352" s="84"/>
      <c r="M352" s="84"/>
    </row>
    <row r="353" spans="1:13" ht="27.6">
      <c r="A353" s="68">
        <v>341</v>
      </c>
      <c r="B353" s="171" t="s">
        <v>74</v>
      </c>
      <c r="C353" s="70">
        <v>951</v>
      </c>
      <c r="D353" s="70" t="s">
        <v>175</v>
      </c>
      <c r="E353" s="70" t="s">
        <v>437</v>
      </c>
      <c r="F353" s="68"/>
      <c r="G353" s="63">
        <f>G354</f>
        <v>90</v>
      </c>
      <c r="H353" s="63">
        <f t="shared" si="178"/>
        <v>0</v>
      </c>
      <c r="I353" s="63">
        <f t="shared" si="178"/>
        <v>0</v>
      </c>
      <c r="K353" s="84"/>
      <c r="L353" s="84"/>
      <c r="M353" s="84"/>
    </row>
    <row r="354" spans="1:13">
      <c r="A354" s="68">
        <v>342</v>
      </c>
      <c r="B354" s="171" t="s">
        <v>96</v>
      </c>
      <c r="C354" s="70">
        <v>951</v>
      </c>
      <c r="D354" s="70" t="s">
        <v>175</v>
      </c>
      <c r="E354" s="70" t="s">
        <v>437</v>
      </c>
      <c r="F354" s="68"/>
      <c r="G354" s="63">
        <v>90</v>
      </c>
      <c r="H354" s="63">
        <v>0</v>
      </c>
      <c r="I354" s="63">
        <v>0</v>
      </c>
      <c r="K354" s="84"/>
      <c r="L354" s="84"/>
      <c r="M354" s="84"/>
    </row>
    <row r="355" spans="1:13">
      <c r="A355" s="68">
        <v>343</v>
      </c>
      <c r="B355" s="110" t="s">
        <v>289</v>
      </c>
      <c r="C355" s="70">
        <v>951</v>
      </c>
      <c r="D355" s="70" t="s">
        <v>302</v>
      </c>
      <c r="E355" s="68"/>
      <c r="F355" s="68"/>
      <c r="G355" s="63">
        <f>G356</f>
        <v>17598.400000000001</v>
      </c>
      <c r="H355" s="63">
        <f t="shared" ref="H355:I355" si="179">H356</f>
        <v>17398.400000000001</v>
      </c>
      <c r="I355" s="63">
        <f t="shared" si="179"/>
        <v>17398.400000000001</v>
      </c>
      <c r="K355" s="84"/>
      <c r="L355" s="84"/>
      <c r="M355" s="84"/>
    </row>
    <row r="356" spans="1:13">
      <c r="A356" s="68">
        <v>344</v>
      </c>
      <c r="B356" s="103" t="s">
        <v>197</v>
      </c>
      <c r="C356" s="70">
        <v>951</v>
      </c>
      <c r="D356" s="70" t="s">
        <v>302</v>
      </c>
      <c r="E356" s="70" t="s">
        <v>349</v>
      </c>
      <c r="F356" s="68"/>
      <c r="G356" s="63">
        <f>G357+G360</f>
        <v>17598.400000000001</v>
      </c>
      <c r="H356" s="63">
        <f t="shared" ref="H356:I356" si="180">H357+H360</f>
        <v>17398.400000000001</v>
      </c>
      <c r="I356" s="63">
        <f t="shared" si="180"/>
        <v>17398.400000000001</v>
      </c>
    </row>
    <row r="357" spans="1:13">
      <c r="A357" s="68">
        <v>345</v>
      </c>
      <c r="B357" s="111" t="s">
        <v>95</v>
      </c>
      <c r="C357" s="70">
        <v>951</v>
      </c>
      <c r="D357" s="70" t="s">
        <v>302</v>
      </c>
      <c r="E357" s="70" t="s">
        <v>350</v>
      </c>
      <c r="F357" s="68"/>
      <c r="G357" s="63">
        <f>G358</f>
        <v>17398.400000000001</v>
      </c>
      <c r="H357" s="63">
        <f t="shared" ref="H357:I357" si="181">H358</f>
        <v>17398.400000000001</v>
      </c>
      <c r="I357" s="63">
        <f t="shared" si="181"/>
        <v>17398.400000000001</v>
      </c>
    </row>
    <row r="358" spans="1:13" ht="27.6">
      <c r="A358" s="68">
        <v>346</v>
      </c>
      <c r="B358" s="111" t="s">
        <v>74</v>
      </c>
      <c r="C358" s="70">
        <v>951</v>
      </c>
      <c r="D358" s="70" t="s">
        <v>302</v>
      </c>
      <c r="E358" s="70" t="s">
        <v>350</v>
      </c>
      <c r="F358" s="68">
        <v>600</v>
      </c>
      <c r="G358" s="63">
        <f>G359</f>
        <v>17398.400000000001</v>
      </c>
      <c r="H358" s="63">
        <f t="shared" ref="H358:I358" si="182">H359</f>
        <v>17398.400000000001</v>
      </c>
      <c r="I358" s="63">
        <f t="shared" si="182"/>
        <v>17398.400000000001</v>
      </c>
    </row>
    <row r="359" spans="1:13">
      <c r="A359" s="68">
        <v>347</v>
      </c>
      <c r="B359" s="111" t="s">
        <v>96</v>
      </c>
      <c r="C359" s="70">
        <v>951</v>
      </c>
      <c r="D359" s="70" t="s">
        <v>302</v>
      </c>
      <c r="E359" s="70" t="s">
        <v>350</v>
      </c>
      <c r="F359" s="68">
        <v>610</v>
      </c>
      <c r="G359" s="63">
        <v>17398.400000000001</v>
      </c>
      <c r="H359" s="63">
        <v>17398.400000000001</v>
      </c>
      <c r="I359" s="63">
        <v>17398.400000000001</v>
      </c>
    </row>
    <row r="360" spans="1:13" ht="41.4">
      <c r="A360" s="68">
        <v>348</v>
      </c>
      <c r="B360" s="158" t="s">
        <v>432</v>
      </c>
      <c r="C360" s="70">
        <v>951</v>
      </c>
      <c r="D360" s="70" t="s">
        <v>302</v>
      </c>
      <c r="E360" s="70" t="s">
        <v>429</v>
      </c>
      <c r="F360" s="68"/>
      <c r="G360" s="63">
        <f>G361</f>
        <v>200</v>
      </c>
      <c r="H360" s="63">
        <f t="shared" ref="H360:I361" si="183">H361</f>
        <v>0</v>
      </c>
      <c r="I360" s="63">
        <f t="shared" si="183"/>
        <v>0</v>
      </c>
    </row>
    <row r="361" spans="1:13" ht="27.6">
      <c r="A361" s="68">
        <v>349</v>
      </c>
      <c r="B361" s="159" t="s">
        <v>74</v>
      </c>
      <c r="C361" s="70">
        <v>951</v>
      </c>
      <c r="D361" s="70" t="s">
        <v>302</v>
      </c>
      <c r="E361" s="70" t="s">
        <v>429</v>
      </c>
      <c r="F361" s="68">
        <v>600</v>
      </c>
      <c r="G361" s="63">
        <f>G362</f>
        <v>200</v>
      </c>
      <c r="H361" s="63">
        <f t="shared" si="183"/>
        <v>0</v>
      </c>
      <c r="I361" s="63">
        <f t="shared" si="183"/>
        <v>0</v>
      </c>
    </row>
    <row r="362" spans="1:13">
      <c r="A362" s="68">
        <v>350</v>
      </c>
      <c r="B362" s="159" t="s">
        <v>96</v>
      </c>
      <c r="C362" s="70">
        <v>951</v>
      </c>
      <c r="D362" s="70" t="s">
        <v>302</v>
      </c>
      <c r="E362" s="70" t="s">
        <v>429</v>
      </c>
      <c r="F362" s="68">
        <v>610</v>
      </c>
      <c r="G362" s="63">
        <v>200</v>
      </c>
      <c r="H362" s="63">
        <v>0</v>
      </c>
      <c r="I362" s="63">
        <v>0</v>
      </c>
    </row>
    <row r="363" spans="1:13">
      <c r="A363" s="68">
        <v>351</v>
      </c>
      <c r="B363" s="111" t="s">
        <v>80</v>
      </c>
      <c r="C363" s="70">
        <v>951</v>
      </c>
      <c r="D363" s="70" t="s">
        <v>177</v>
      </c>
      <c r="E363" s="68"/>
      <c r="F363" s="68"/>
      <c r="G363" s="63">
        <f>G364</f>
        <v>17527</v>
      </c>
      <c r="H363" s="63">
        <f t="shared" ref="H363:I363" si="184">H364</f>
        <v>17527</v>
      </c>
      <c r="I363" s="63">
        <f t="shared" si="184"/>
        <v>17527</v>
      </c>
    </row>
    <row r="364" spans="1:13" ht="27.6">
      <c r="A364" s="68">
        <v>352</v>
      </c>
      <c r="B364" s="103" t="s">
        <v>81</v>
      </c>
      <c r="C364" s="70">
        <v>951</v>
      </c>
      <c r="D364" s="70" t="s">
        <v>177</v>
      </c>
      <c r="E364" s="70" t="s">
        <v>324</v>
      </c>
      <c r="F364" s="68"/>
      <c r="G364" s="63">
        <f>G365</f>
        <v>17527</v>
      </c>
      <c r="H364" s="63">
        <f t="shared" ref="H364:I364" si="185">H365</f>
        <v>17527</v>
      </c>
      <c r="I364" s="63">
        <f t="shared" si="185"/>
        <v>17527</v>
      </c>
    </row>
    <row r="365" spans="1:13">
      <c r="A365" s="68">
        <v>353</v>
      </c>
      <c r="B365" s="103" t="s">
        <v>82</v>
      </c>
      <c r="C365" s="70">
        <v>951</v>
      </c>
      <c r="D365" s="70" t="s">
        <v>177</v>
      </c>
      <c r="E365" s="70" t="s">
        <v>325</v>
      </c>
      <c r="F365" s="68"/>
      <c r="G365" s="63">
        <f>G366+G374</f>
        <v>17527</v>
      </c>
      <c r="H365" s="63">
        <f t="shared" ref="H365:I365" si="186">H366+H374</f>
        <v>17527</v>
      </c>
      <c r="I365" s="63">
        <f t="shared" si="186"/>
        <v>17527</v>
      </c>
    </row>
    <row r="366" spans="1:13">
      <c r="A366" s="68">
        <v>354</v>
      </c>
      <c r="B366" s="103" t="s">
        <v>221</v>
      </c>
      <c r="C366" s="70">
        <v>951</v>
      </c>
      <c r="D366" s="70" t="s">
        <v>177</v>
      </c>
      <c r="E366" s="70" t="s">
        <v>351</v>
      </c>
      <c r="F366" s="68"/>
      <c r="G366" s="63">
        <f>G367+G369+G371</f>
        <v>16459.5</v>
      </c>
      <c r="H366" s="63">
        <f t="shared" ref="H366:I366" si="187">H367+H369+H371</f>
        <v>16459.5</v>
      </c>
      <c r="I366" s="63">
        <f t="shared" si="187"/>
        <v>16459.5</v>
      </c>
    </row>
    <row r="367" spans="1:13" ht="41.4">
      <c r="A367" s="68">
        <v>355</v>
      </c>
      <c r="B367" s="111" t="s">
        <v>18</v>
      </c>
      <c r="C367" s="70">
        <v>951</v>
      </c>
      <c r="D367" s="70" t="s">
        <v>177</v>
      </c>
      <c r="E367" s="70" t="s">
        <v>351</v>
      </c>
      <c r="F367" s="68">
        <v>100</v>
      </c>
      <c r="G367" s="63">
        <f>G368</f>
        <v>13926.75</v>
      </c>
      <c r="H367" s="63">
        <f t="shared" ref="H367:I367" si="188">H368</f>
        <v>13926.75</v>
      </c>
      <c r="I367" s="63">
        <f t="shared" si="188"/>
        <v>13926.75</v>
      </c>
    </row>
    <row r="368" spans="1:13">
      <c r="A368" s="68">
        <v>356</v>
      </c>
      <c r="B368" s="111" t="s">
        <v>91</v>
      </c>
      <c r="C368" s="70">
        <v>951</v>
      </c>
      <c r="D368" s="70" t="s">
        <v>177</v>
      </c>
      <c r="E368" s="70" t="s">
        <v>351</v>
      </c>
      <c r="F368" s="68">
        <v>110</v>
      </c>
      <c r="G368" s="63">
        <v>13926.75</v>
      </c>
      <c r="H368" s="63">
        <v>13926.75</v>
      </c>
      <c r="I368" s="63">
        <v>13926.75</v>
      </c>
    </row>
    <row r="369" spans="1:13">
      <c r="A369" s="68">
        <v>357</v>
      </c>
      <c r="B369" s="111" t="s">
        <v>25</v>
      </c>
      <c r="C369" s="70">
        <v>951</v>
      </c>
      <c r="D369" s="70" t="s">
        <v>177</v>
      </c>
      <c r="E369" s="70" t="s">
        <v>351</v>
      </c>
      <c r="F369" s="68">
        <v>200</v>
      </c>
      <c r="G369" s="63">
        <f>G370</f>
        <v>2517.75</v>
      </c>
      <c r="H369" s="63">
        <f t="shared" ref="H369:I369" si="189">H370</f>
        <v>2517.75</v>
      </c>
      <c r="I369" s="63">
        <f t="shared" si="189"/>
        <v>2517.75</v>
      </c>
    </row>
    <row r="370" spans="1:13">
      <c r="A370" s="68">
        <v>358</v>
      </c>
      <c r="B370" s="111" t="s">
        <v>26</v>
      </c>
      <c r="C370" s="70">
        <v>951</v>
      </c>
      <c r="D370" s="70" t="s">
        <v>177</v>
      </c>
      <c r="E370" s="70" t="s">
        <v>351</v>
      </c>
      <c r="F370" s="68">
        <v>240</v>
      </c>
      <c r="G370" s="63">
        <v>2517.75</v>
      </c>
      <c r="H370" s="63">
        <v>2517.75</v>
      </c>
      <c r="I370" s="63">
        <v>2517.75</v>
      </c>
    </row>
    <row r="371" spans="1:13">
      <c r="A371" s="68">
        <v>359</v>
      </c>
      <c r="B371" s="111" t="s">
        <v>47</v>
      </c>
      <c r="C371" s="70">
        <v>951</v>
      </c>
      <c r="D371" s="70" t="s">
        <v>177</v>
      </c>
      <c r="E371" s="70" t="s">
        <v>351</v>
      </c>
      <c r="F371" s="68">
        <v>800</v>
      </c>
      <c r="G371" s="63">
        <f>G372+G373</f>
        <v>15</v>
      </c>
      <c r="H371" s="63">
        <f t="shared" ref="H371:I371" si="190">H372+H373</f>
        <v>15</v>
      </c>
      <c r="I371" s="63">
        <f t="shared" si="190"/>
        <v>15</v>
      </c>
    </row>
    <row r="372" spans="1:13">
      <c r="A372" s="68">
        <v>360</v>
      </c>
      <c r="B372" s="65" t="s">
        <v>53</v>
      </c>
      <c r="C372" s="70">
        <v>951</v>
      </c>
      <c r="D372" s="70" t="s">
        <v>177</v>
      </c>
      <c r="E372" s="70" t="s">
        <v>351</v>
      </c>
      <c r="F372" s="68">
        <v>830</v>
      </c>
      <c r="G372" s="63">
        <v>2</v>
      </c>
      <c r="H372" s="63">
        <v>2</v>
      </c>
      <c r="I372" s="63">
        <v>2</v>
      </c>
    </row>
    <row r="373" spans="1:13">
      <c r="A373" s="68">
        <v>361</v>
      </c>
      <c r="B373" s="111" t="s">
        <v>134</v>
      </c>
      <c r="C373" s="70">
        <v>951</v>
      </c>
      <c r="D373" s="70" t="s">
        <v>177</v>
      </c>
      <c r="E373" s="70" t="s">
        <v>351</v>
      </c>
      <c r="F373" s="68">
        <v>850</v>
      </c>
      <c r="G373" s="63">
        <v>13</v>
      </c>
      <c r="H373" s="63">
        <v>13</v>
      </c>
      <c r="I373" s="63">
        <v>13</v>
      </c>
    </row>
    <row r="374" spans="1:13" ht="55.2">
      <c r="A374" s="68">
        <v>362</v>
      </c>
      <c r="B374" s="105" t="s">
        <v>272</v>
      </c>
      <c r="C374" s="70">
        <v>951</v>
      </c>
      <c r="D374" s="70" t="s">
        <v>177</v>
      </c>
      <c r="E374" s="70" t="s">
        <v>352</v>
      </c>
      <c r="F374" s="68"/>
      <c r="G374" s="63">
        <f>G375+G377</f>
        <v>1067.5</v>
      </c>
      <c r="H374" s="63">
        <f>H375+H377</f>
        <v>1067.5</v>
      </c>
      <c r="I374" s="63">
        <f>I375+I377</f>
        <v>1067.5</v>
      </c>
      <c r="K374" s="24">
        <v>1067.5</v>
      </c>
      <c r="L374" s="24">
        <v>1067.5</v>
      </c>
      <c r="M374" s="24">
        <v>1067.5</v>
      </c>
    </row>
    <row r="375" spans="1:13">
      <c r="A375" s="68">
        <v>363</v>
      </c>
      <c r="B375" s="111" t="s">
        <v>124</v>
      </c>
      <c r="C375" s="70">
        <v>951</v>
      </c>
      <c r="D375" s="70" t="s">
        <v>177</v>
      </c>
      <c r="E375" s="70" t="s">
        <v>352</v>
      </c>
      <c r="F375" s="68">
        <v>300</v>
      </c>
      <c r="G375" s="63">
        <f>G376</f>
        <v>1048.69</v>
      </c>
      <c r="H375" s="63">
        <f t="shared" ref="H375:I375" si="191">H376</f>
        <v>1048.69</v>
      </c>
      <c r="I375" s="63">
        <f t="shared" si="191"/>
        <v>1048.69</v>
      </c>
    </row>
    <row r="376" spans="1:13">
      <c r="A376" s="68">
        <v>364</v>
      </c>
      <c r="B376" s="111" t="s">
        <v>137</v>
      </c>
      <c r="C376" s="70">
        <v>951</v>
      </c>
      <c r="D376" s="70" t="s">
        <v>177</v>
      </c>
      <c r="E376" s="70" t="s">
        <v>352</v>
      </c>
      <c r="F376" s="68">
        <v>320</v>
      </c>
      <c r="G376" s="63">
        <v>1048.69</v>
      </c>
      <c r="H376" s="63">
        <v>1048.69</v>
      </c>
      <c r="I376" s="63">
        <v>1048.69</v>
      </c>
    </row>
    <row r="377" spans="1:13">
      <c r="A377" s="68">
        <v>365</v>
      </c>
      <c r="B377" s="111" t="s">
        <v>25</v>
      </c>
      <c r="C377" s="70">
        <v>951</v>
      </c>
      <c r="D377" s="70" t="s">
        <v>177</v>
      </c>
      <c r="E377" s="70" t="s">
        <v>352</v>
      </c>
      <c r="F377" s="68">
        <v>200</v>
      </c>
      <c r="G377" s="63">
        <f>G378</f>
        <v>18.809999999999999</v>
      </c>
      <c r="H377" s="63">
        <f t="shared" ref="H377:I377" si="192">H378</f>
        <v>18.809999999999999</v>
      </c>
      <c r="I377" s="63">
        <f t="shared" si="192"/>
        <v>18.809999999999999</v>
      </c>
    </row>
    <row r="378" spans="1:13">
      <c r="A378" s="68">
        <v>366</v>
      </c>
      <c r="B378" s="111" t="s">
        <v>26</v>
      </c>
      <c r="C378" s="70">
        <v>951</v>
      </c>
      <c r="D378" s="70" t="s">
        <v>177</v>
      </c>
      <c r="E378" s="70" t="s">
        <v>352</v>
      </c>
      <c r="F378" s="68">
        <v>240</v>
      </c>
      <c r="G378" s="63">
        <v>18.809999999999999</v>
      </c>
      <c r="H378" s="63">
        <v>18.809999999999999</v>
      </c>
      <c r="I378" s="63">
        <v>18.809999999999999</v>
      </c>
    </row>
    <row r="379" spans="1:13">
      <c r="A379" s="68">
        <v>367</v>
      </c>
      <c r="B379" s="145" t="s">
        <v>182</v>
      </c>
      <c r="C379" s="66" t="s">
        <v>298</v>
      </c>
      <c r="D379" s="66" t="s">
        <v>183</v>
      </c>
      <c r="E379" s="85"/>
      <c r="F379" s="68"/>
      <c r="G379" s="63">
        <f t="shared" ref="G379:G384" si="193">G380</f>
        <v>10372.4</v>
      </c>
      <c r="H379" s="63">
        <f t="shared" ref="H379:I382" si="194">H380</f>
        <v>10372.4</v>
      </c>
      <c r="I379" s="63">
        <f t="shared" si="194"/>
        <v>10372.4</v>
      </c>
    </row>
    <row r="380" spans="1:13">
      <c r="A380" s="68">
        <v>368</v>
      </c>
      <c r="B380" s="103" t="s">
        <v>129</v>
      </c>
      <c r="C380" s="66" t="s">
        <v>298</v>
      </c>
      <c r="D380" s="66" t="s">
        <v>186</v>
      </c>
      <c r="E380" s="85"/>
      <c r="F380" s="68"/>
      <c r="G380" s="63">
        <f t="shared" si="193"/>
        <v>10372.4</v>
      </c>
      <c r="H380" s="63">
        <f t="shared" si="194"/>
        <v>10372.4</v>
      </c>
      <c r="I380" s="63">
        <f t="shared" si="194"/>
        <v>10372.4</v>
      </c>
    </row>
    <row r="381" spans="1:13" ht="27.6">
      <c r="A381" s="68">
        <v>369</v>
      </c>
      <c r="B381" s="103" t="s">
        <v>81</v>
      </c>
      <c r="C381" s="66" t="s">
        <v>298</v>
      </c>
      <c r="D381" s="66" t="s">
        <v>186</v>
      </c>
      <c r="E381" s="66" t="s">
        <v>324</v>
      </c>
      <c r="F381" s="68"/>
      <c r="G381" s="63">
        <f t="shared" si="193"/>
        <v>10372.4</v>
      </c>
      <c r="H381" s="63">
        <f t="shared" si="194"/>
        <v>10372.4</v>
      </c>
      <c r="I381" s="63">
        <f t="shared" si="194"/>
        <v>10372.4</v>
      </c>
    </row>
    <row r="382" spans="1:13">
      <c r="A382" s="68">
        <v>370</v>
      </c>
      <c r="B382" s="103" t="s">
        <v>196</v>
      </c>
      <c r="C382" s="66">
        <v>951</v>
      </c>
      <c r="D382" s="66" t="s">
        <v>186</v>
      </c>
      <c r="E382" s="66" t="s">
        <v>345</v>
      </c>
      <c r="F382" s="68"/>
      <c r="G382" s="63">
        <f t="shared" si="193"/>
        <v>10372.4</v>
      </c>
      <c r="H382" s="63">
        <f t="shared" si="194"/>
        <v>10372.4</v>
      </c>
      <c r="I382" s="63">
        <f t="shared" si="194"/>
        <v>10372.4</v>
      </c>
    </row>
    <row r="383" spans="1:13" ht="55.2">
      <c r="A383" s="68">
        <v>371</v>
      </c>
      <c r="B383" s="81" t="s">
        <v>223</v>
      </c>
      <c r="C383" s="66">
        <v>951</v>
      </c>
      <c r="D383" s="66" t="s">
        <v>186</v>
      </c>
      <c r="E383" s="66" t="s">
        <v>353</v>
      </c>
      <c r="F383" s="68"/>
      <c r="G383" s="63">
        <f t="shared" si="193"/>
        <v>10372.4</v>
      </c>
      <c r="H383" s="63">
        <f t="shared" ref="H383:I383" si="195">H384</f>
        <v>10372.4</v>
      </c>
      <c r="I383" s="63">
        <f t="shared" si="195"/>
        <v>10372.4</v>
      </c>
    </row>
    <row r="384" spans="1:13" ht="27.6">
      <c r="A384" s="68">
        <v>372</v>
      </c>
      <c r="B384" s="111" t="s">
        <v>74</v>
      </c>
      <c r="C384" s="66">
        <v>951</v>
      </c>
      <c r="D384" s="66" t="s">
        <v>186</v>
      </c>
      <c r="E384" s="66" t="s">
        <v>353</v>
      </c>
      <c r="F384" s="68">
        <v>600</v>
      </c>
      <c r="G384" s="63">
        <f t="shared" si="193"/>
        <v>10372.4</v>
      </c>
      <c r="H384" s="63">
        <f t="shared" ref="H384:I384" si="196">H385</f>
        <v>10372.4</v>
      </c>
      <c r="I384" s="63">
        <f t="shared" si="196"/>
        <v>10372.4</v>
      </c>
    </row>
    <row r="385" spans="1:13">
      <c r="A385" s="68">
        <v>373</v>
      </c>
      <c r="B385" s="111" t="s">
        <v>96</v>
      </c>
      <c r="C385" s="66">
        <v>951</v>
      </c>
      <c r="D385" s="66" t="s">
        <v>186</v>
      </c>
      <c r="E385" s="66" t="s">
        <v>353</v>
      </c>
      <c r="F385" s="68">
        <v>610</v>
      </c>
      <c r="G385" s="63">
        <v>10372.4</v>
      </c>
      <c r="H385" s="63">
        <v>10372.4</v>
      </c>
      <c r="I385" s="63">
        <v>10372.4</v>
      </c>
      <c r="K385" s="24">
        <v>10372.4</v>
      </c>
      <c r="L385" s="24">
        <v>10372.4</v>
      </c>
      <c r="M385" s="24">
        <v>10372.4</v>
      </c>
    </row>
    <row r="386" spans="1:13" ht="33.75" customHeight="1">
      <c r="A386" s="68">
        <v>374</v>
      </c>
      <c r="B386" s="142" t="s">
        <v>412</v>
      </c>
      <c r="C386" s="136">
        <v>952</v>
      </c>
      <c r="D386" s="136" t="s">
        <v>172</v>
      </c>
      <c r="E386" s="127"/>
      <c r="F386" s="127"/>
      <c r="G386" s="128">
        <f>G387+G406+G453</f>
        <v>90495.51999999999</v>
      </c>
      <c r="H386" s="128">
        <f t="shared" ref="H386:I386" si="197">H387+H406+H453</f>
        <v>89807.12999999999</v>
      </c>
      <c r="I386" s="128">
        <f t="shared" si="197"/>
        <v>89807.12999999999</v>
      </c>
    </row>
    <row r="387" spans="1:13">
      <c r="A387" s="68">
        <v>375</v>
      </c>
      <c r="B387" s="145" t="s">
        <v>171</v>
      </c>
      <c r="C387" s="93">
        <v>952</v>
      </c>
      <c r="D387" s="93" t="s">
        <v>172</v>
      </c>
      <c r="E387" s="100"/>
      <c r="F387" s="100"/>
      <c r="G387" s="80">
        <f>G388+G394</f>
        <v>29789.38</v>
      </c>
      <c r="H387" s="80">
        <f>H388+H394</f>
        <v>29789.38</v>
      </c>
      <c r="I387" s="80">
        <f>I388+I394</f>
        <v>29789.38</v>
      </c>
    </row>
    <row r="388" spans="1:13">
      <c r="A388" s="68">
        <v>376</v>
      </c>
      <c r="B388" s="103" t="s">
        <v>280</v>
      </c>
      <c r="C388" s="70">
        <v>952</v>
      </c>
      <c r="D388" s="70" t="s">
        <v>302</v>
      </c>
      <c r="E388" s="100"/>
      <c r="F388" s="100"/>
      <c r="G388" s="80">
        <f t="shared" ref="G388:G392" si="198">G389</f>
        <v>24442.83</v>
      </c>
      <c r="H388" s="80">
        <f t="shared" ref="H388:I391" si="199">H389</f>
        <v>24442.83</v>
      </c>
      <c r="I388" s="80">
        <f t="shared" si="199"/>
        <v>24442.83</v>
      </c>
    </row>
    <row r="389" spans="1:13">
      <c r="A389" s="68">
        <v>377</v>
      </c>
      <c r="B389" s="103" t="s">
        <v>241</v>
      </c>
      <c r="C389" s="93">
        <v>952</v>
      </c>
      <c r="D389" s="93" t="s">
        <v>302</v>
      </c>
      <c r="E389" s="93" t="s">
        <v>331</v>
      </c>
      <c r="F389" s="100"/>
      <c r="G389" s="80">
        <f>G390</f>
        <v>24442.83</v>
      </c>
      <c r="H389" s="80">
        <f t="shared" si="199"/>
        <v>24442.83</v>
      </c>
      <c r="I389" s="80">
        <f t="shared" si="199"/>
        <v>24442.83</v>
      </c>
    </row>
    <row r="390" spans="1:13">
      <c r="A390" s="68">
        <v>378</v>
      </c>
      <c r="B390" s="103" t="s">
        <v>94</v>
      </c>
      <c r="C390" s="93">
        <v>952</v>
      </c>
      <c r="D390" s="70" t="s">
        <v>302</v>
      </c>
      <c r="E390" s="93" t="s">
        <v>354</v>
      </c>
      <c r="F390" s="100"/>
      <c r="G390" s="63">
        <f t="shared" si="198"/>
        <v>24442.83</v>
      </c>
      <c r="H390" s="63">
        <f t="shared" si="199"/>
        <v>24442.83</v>
      </c>
      <c r="I390" s="63">
        <f t="shared" si="199"/>
        <v>24442.83</v>
      </c>
    </row>
    <row r="391" spans="1:13">
      <c r="A391" s="68">
        <v>379</v>
      </c>
      <c r="B391" s="103" t="s">
        <v>95</v>
      </c>
      <c r="C391" s="93">
        <v>952</v>
      </c>
      <c r="D391" s="93" t="s">
        <v>302</v>
      </c>
      <c r="E391" s="93" t="s">
        <v>355</v>
      </c>
      <c r="F391" s="100"/>
      <c r="G391" s="63">
        <f t="shared" si="198"/>
        <v>24442.83</v>
      </c>
      <c r="H391" s="63">
        <f t="shared" si="199"/>
        <v>24442.83</v>
      </c>
      <c r="I391" s="63">
        <f t="shared" si="199"/>
        <v>24442.83</v>
      </c>
    </row>
    <row r="392" spans="1:13" ht="27.6">
      <c r="A392" s="68">
        <v>380</v>
      </c>
      <c r="B392" s="111" t="s">
        <v>74</v>
      </c>
      <c r="C392" s="93">
        <v>952</v>
      </c>
      <c r="D392" s="70" t="s">
        <v>302</v>
      </c>
      <c r="E392" s="93" t="s">
        <v>355</v>
      </c>
      <c r="F392" s="100">
        <v>600</v>
      </c>
      <c r="G392" s="63">
        <f t="shared" si="198"/>
        <v>24442.83</v>
      </c>
      <c r="H392" s="63">
        <f t="shared" ref="H392:I392" si="200">H393</f>
        <v>24442.83</v>
      </c>
      <c r="I392" s="63">
        <f t="shared" si="200"/>
        <v>24442.83</v>
      </c>
    </row>
    <row r="393" spans="1:13">
      <c r="A393" s="68">
        <v>381</v>
      </c>
      <c r="B393" s="111" t="s">
        <v>96</v>
      </c>
      <c r="C393" s="93">
        <v>952</v>
      </c>
      <c r="D393" s="93" t="s">
        <v>302</v>
      </c>
      <c r="E393" s="93" t="s">
        <v>355</v>
      </c>
      <c r="F393" s="100">
        <v>610</v>
      </c>
      <c r="G393" s="63">
        <v>24442.83</v>
      </c>
      <c r="H393" s="63">
        <v>24442.83</v>
      </c>
      <c r="I393" s="63">
        <v>24442.83</v>
      </c>
    </row>
    <row r="394" spans="1:13">
      <c r="A394" s="68">
        <v>382</v>
      </c>
      <c r="B394" s="111" t="s">
        <v>103</v>
      </c>
      <c r="C394" s="93">
        <v>952</v>
      </c>
      <c r="D394" s="93" t="s">
        <v>176</v>
      </c>
      <c r="E394" s="100"/>
      <c r="F394" s="100"/>
      <c r="G394" s="60">
        <f>G395</f>
        <v>5346.55</v>
      </c>
      <c r="H394" s="60">
        <f t="shared" ref="H394:I397" si="201">H395</f>
        <v>5346.55</v>
      </c>
      <c r="I394" s="60">
        <f t="shared" si="201"/>
        <v>5346.55</v>
      </c>
    </row>
    <row r="395" spans="1:13">
      <c r="A395" s="68">
        <v>383</v>
      </c>
      <c r="B395" s="103" t="s">
        <v>105</v>
      </c>
      <c r="C395" s="93">
        <v>952</v>
      </c>
      <c r="D395" s="93" t="s">
        <v>176</v>
      </c>
      <c r="E395" s="93" t="s">
        <v>356</v>
      </c>
      <c r="F395" s="100"/>
      <c r="G395" s="60">
        <f>G396</f>
        <v>5346.55</v>
      </c>
      <c r="H395" s="60">
        <f t="shared" si="201"/>
        <v>5346.55</v>
      </c>
      <c r="I395" s="60">
        <f t="shared" si="201"/>
        <v>5346.55</v>
      </c>
    </row>
    <row r="396" spans="1:13" ht="27.6">
      <c r="A396" s="68">
        <v>384</v>
      </c>
      <c r="B396" s="103" t="s">
        <v>106</v>
      </c>
      <c r="C396" s="93">
        <v>952</v>
      </c>
      <c r="D396" s="93" t="s">
        <v>176</v>
      </c>
      <c r="E396" s="93" t="s">
        <v>357</v>
      </c>
      <c r="F396" s="100"/>
      <c r="G396" s="60">
        <f>G397+G400+G403</f>
        <v>5346.55</v>
      </c>
      <c r="H396" s="60">
        <f t="shared" ref="H396:I396" si="202">H397+H400+H403</f>
        <v>5346.55</v>
      </c>
      <c r="I396" s="60">
        <f t="shared" si="202"/>
        <v>5346.55</v>
      </c>
    </row>
    <row r="397" spans="1:13">
      <c r="A397" s="68">
        <v>385</v>
      </c>
      <c r="B397" s="103" t="s">
        <v>104</v>
      </c>
      <c r="C397" s="93">
        <v>952</v>
      </c>
      <c r="D397" s="93" t="s">
        <v>176</v>
      </c>
      <c r="E397" s="93" t="s">
        <v>358</v>
      </c>
      <c r="F397" s="100"/>
      <c r="G397" s="63">
        <f>G398</f>
        <v>4909.63</v>
      </c>
      <c r="H397" s="63">
        <f t="shared" si="201"/>
        <v>4909.63</v>
      </c>
      <c r="I397" s="63">
        <f t="shared" si="201"/>
        <v>4909.63</v>
      </c>
    </row>
    <row r="398" spans="1:13" ht="27.6">
      <c r="A398" s="68">
        <v>386</v>
      </c>
      <c r="B398" s="111" t="s">
        <v>74</v>
      </c>
      <c r="C398" s="93">
        <v>952</v>
      </c>
      <c r="D398" s="93" t="s">
        <v>176</v>
      </c>
      <c r="E398" s="93" t="s">
        <v>358</v>
      </c>
      <c r="F398" s="100">
        <v>600</v>
      </c>
      <c r="G398" s="63">
        <f>G399</f>
        <v>4909.63</v>
      </c>
      <c r="H398" s="63">
        <f t="shared" ref="H398:I398" si="203">H399</f>
        <v>4909.63</v>
      </c>
      <c r="I398" s="63">
        <f t="shared" si="203"/>
        <v>4909.63</v>
      </c>
    </row>
    <row r="399" spans="1:13">
      <c r="A399" s="68">
        <v>387</v>
      </c>
      <c r="B399" s="111" t="s">
        <v>96</v>
      </c>
      <c r="C399" s="93">
        <v>952</v>
      </c>
      <c r="D399" s="93" t="s">
        <v>176</v>
      </c>
      <c r="E399" s="93" t="s">
        <v>358</v>
      </c>
      <c r="F399" s="100">
        <v>610</v>
      </c>
      <c r="G399" s="63">
        <v>4909.63</v>
      </c>
      <c r="H399" s="63">
        <v>4909.63</v>
      </c>
      <c r="I399" s="63">
        <v>4909.63</v>
      </c>
    </row>
    <row r="400" spans="1:13" ht="27.6">
      <c r="A400" s="68">
        <v>388</v>
      </c>
      <c r="B400" s="109" t="s">
        <v>118</v>
      </c>
      <c r="C400" s="93">
        <v>952</v>
      </c>
      <c r="D400" s="93" t="s">
        <v>176</v>
      </c>
      <c r="E400" s="93" t="s">
        <v>359</v>
      </c>
      <c r="F400" s="100"/>
      <c r="G400" s="63">
        <f>G401</f>
        <v>364.1</v>
      </c>
      <c r="H400" s="63">
        <f t="shared" ref="H400:I400" si="204">H401</f>
        <v>364.1</v>
      </c>
      <c r="I400" s="63">
        <f t="shared" si="204"/>
        <v>364.1</v>
      </c>
    </row>
    <row r="401" spans="1:13" ht="27.6">
      <c r="A401" s="68">
        <v>389</v>
      </c>
      <c r="B401" s="111" t="s">
        <v>74</v>
      </c>
      <c r="C401" s="93">
        <v>952</v>
      </c>
      <c r="D401" s="93" t="s">
        <v>176</v>
      </c>
      <c r="E401" s="93" t="s">
        <v>359</v>
      </c>
      <c r="F401" s="100">
        <v>600</v>
      </c>
      <c r="G401" s="63">
        <f>G402</f>
        <v>364.1</v>
      </c>
      <c r="H401" s="63">
        <f t="shared" ref="H401:I401" si="205">H402</f>
        <v>364.1</v>
      </c>
      <c r="I401" s="63">
        <f t="shared" si="205"/>
        <v>364.1</v>
      </c>
    </row>
    <row r="402" spans="1:13">
      <c r="A402" s="68">
        <v>390</v>
      </c>
      <c r="B402" s="111" t="s">
        <v>96</v>
      </c>
      <c r="C402" s="93">
        <v>952</v>
      </c>
      <c r="D402" s="93" t="s">
        <v>176</v>
      </c>
      <c r="E402" s="93" t="s">
        <v>359</v>
      </c>
      <c r="F402" s="100">
        <v>610</v>
      </c>
      <c r="G402" s="63">
        <v>364.1</v>
      </c>
      <c r="H402" s="63">
        <v>364.1</v>
      </c>
      <c r="I402" s="63">
        <v>364.1</v>
      </c>
      <c r="K402" s="24">
        <v>364.1</v>
      </c>
      <c r="L402" s="24">
        <v>364.1</v>
      </c>
      <c r="M402" s="24">
        <v>364.1</v>
      </c>
    </row>
    <row r="403" spans="1:13" ht="27.6">
      <c r="A403" s="68">
        <v>391</v>
      </c>
      <c r="B403" s="156" t="s">
        <v>427</v>
      </c>
      <c r="C403" s="93">
        <v>952</v>
      </c>
      <c r="D403" s="93" t="s">
        <v>176</v>
      </c>
      <c r="E403" s="93" t="s">
        <v>360</v>
      </c>
      <c r="F403" s="100"/>
      <c r="G403" s="63">
        <f>G404</f>
        <v>72.819999999999993</v>
      </c>
      <c r="H403" s="63">
        <f t="shared" ref="H403:I403" si="206">H404</f>
        <v>72.819999999999993</v>
      </c>
      <c r="I403" s="63">
        <f t="shared" si="206"/>
        <v>72.819999999999993</v>
      </c>
    </row>
    <row r="404" spans="1:13" ht="27.6">
      <c r="A404" s="68">
        <v>392</v>
      </c>
      <c r="B404" s="111" t="s">
        <v>74</v>
      </c>
      <c r="C404" s="93">
        <v>952</v>
      </c>
      <c r="D404" s="93" t="s">
        <v>176</v>
      </c>
      <c r="E404" s="93" t="s">
        <v>360</v>
      </c>
      <c r="F404" s="100">
        <v>600</v>
      </c>
      <c r="G404" s="63">
        <f>G405</f>
        <v>72.819999999999993</v>
      </c>
      <c r="H404" s="63">
        <f t="shared" ref="H404:I404" si="207">H405</f>
        <v>72.819999999999993</v>
      </c>
      <c r="I404" s="63">
        <f t="shared" si="207"/>
        <v>72.819999999999993</v>
      </c>
    </row>
    <row r="405" spans="1:13">
      <c r="A405" s="68">
        <v>393</v>
      </c>
      <c r="B405" s="111" t="s">
        <v>96</v>
      </c>
      <c r="C405" s="93">
        <v>952</v>
      </c>
      <c r="D405" s="93" t="s">
        <v>176</v>
      </c>
      <c r="E405" s="93" t="s">
        <v>360</v>
      </c>
      <c r="F405" s="100">
        <v>610</v>
      </c>
      <c r="G405" s="63">
        <f>40+32.82</f>
        <v>72.819999999999993</v>
      </c>
      <c r="H405" s="63">
        <f t="shared" ref="H405:I405" si="208">40+32.82</f>
        <v>72.819999999999993</v>
      </c>
      <c r="I405" s="63">
        <f t="shared" si="208"/>
        <v>72.819999999999993</v>
      </c>
    </row>
    <row r="406" spans="1:13">
      <c r="A406" s="68">
        <v>394</v>
      </c>
      <c r="B406" s="145" t="s">
        <v>178</v>
      </c>
      <c r="C406" s="93">
        <v>952</v>
      </c>
      <c r="D406" s="93" t="s">
        <v>179</v>
      </c>
      <c r="E406" s="100"/>
      <c r="F406" s="100"/>
      <c r="G406" s="63">
        <f>G407+G439</f>
        <v>60606.139999999992</v>
      </c>
      <c r="H406" s="63">
        <f>H407+H439</f>
        <v>59917.749999999993</v>
      </c>
      <c r="I406" s="63">
        <f>I407+I439</f>
        <v>59917.749999999993</v>
      </c>
    </row>
    <row r="407" spans="1:13">
      <c r="A407" s="68">
        <v>395</v>
      </c>
      <c r="B407" s="64" t="s">
        <v>97</v>
      </c>
      <c r="C407" s="93">
        <v>952</v>
      </c>
      <c r="D407" s="93" t="s">
        <v>180</v>
      </c>
      <c r="E407" s="100"/>
      <c r="F407" s="100"/>
      <c r="G407" s="63">
        <f>G408</f>
        <v>56068.939999999995</v>
      </c>
      <c r="H407" s="63">
        <f t="shared" ref="H407:I407" si="209">H408</f>
        <v>55396.679999999993</v>
      </c>
      <c r="I407" s="63">
        <f t="shared" si="209"/>
        <v>55396.679999999993</v>
      </c>
    </row>
    <row r="408" spans="1:13">
      <c r="A408" s="68">
        <v>396</v>
      </c>
      <c r="B408" s="103" t="s">
        <v>241</v>
      </c>
      <c r="C408" s="93">
        <v>952</v>
      </c>
      <c r="D408" s="93" t="s">
        <v>180</v>
      </c>
      <c r="E408" s="93" t="s">
        <v>331</v>
      </c>
      <c r="F408" s="100"/>
      <c r="G408" s="63">
        <f>G409+G416+G432</f>
        <v>56068.939999999995</v>
      </c>
      <c r="H408" s="63">
        <f t="shared" ref="H408:I408" si="210">H409+H416+H432</f>
        <v>55396.679999999993</v>
      </c>
      <c r="I408" s="63">
        <f t="shared" si="210"/>
        <v>55396.679999999993</v>
      </c>
    </row>
    <row r="409" spans="1:13">
      <c r="A409" s="68">
        <v>397</v>
      </c>
      <c r="B409" s="103" t="s">
        <v>98</v>
      </c>
      <c r="C409" s="93">
        <v>952</v>
      </c>
      <c r="D409" s="93" t="s">
        <v>180</v>
      </c>
      <c r="E409" s="93" t="s">
        <v>361</v>
      </c>
      <c r="F409" s="100"/>
      <c r="G409" s="63">
        <f>G410+G413</f>
        <v>16760.55</v>
      </c>
      <c r="H409" s="63">
        <f t="shared" ref="H409:I409" si="211">H410+H413</f>
        <v>16760.55</v>
      </c>
      <c r="I409" s="63">
        <f t="shared" si="211"/>
        <v>16760.55</v>
      </c>
    </row>
    <row r="410" spans="1:13" ht="27.6">
      <c r="A410" s="68">
        <v>398</v>
      </c>
      <c r="B410" s="99" t="s">
        <v>99</v>
      </c>
      <c r="C410" s="93">
        <v>952</v>
      </c>
      <c r="D410" s="93" t="s">
        <v>180</v>
      </c>
      <c r="E410" s="93" t="s">
        <v>362</v>
      </c>
      <c r="F410" s="100"/>
      <c r="G410" s="63">
        <f>G411</f>
        <v>14195.56</v>
      </c>
      <c r="H410" s="63">
        <f t="shared" ref="H410:I411" si="212">H411</f>
        <v>14195.56</v>
      </c>
      <c r="I410" s="63">
        <f t="shared" si="212"/>
        <v>14195.56</v>
      </c>
    </row>
    <row r="411" spans="1:13" ht="27.6">
      <c r="A411" s="68">
        <v>399</v>
      </c>
      <c r="B411" s="111" t="s">
        <v>74</v>
      </c>
      <c r="C411" s="93">
        <v>952</v>
      </c>
      <c r="D411" s="93" t="s">
        <v>180</v>
      </c>
      <c r="E411" s="93" t="s">
        <v>362</v>
      </c>
      <c r="F411" s="100">
        <v>600</v>
      </c>
      <c r="G411" s="63">
        <f>G412</f>
        <v>14195.56</v>
      </c>
      <c r="H411" s="63">
        <f t="shared" si="212"/>
        <v>14195.56</v>
      </c>
      <c r="I411" s="63">
        <f t="shared" si="212"/>
        <v>14195.56</v>
      </c>
    </row>
    <row r="412" spans="1:13">
      <c r="A412" s="68">
        <v>400</v>
      </c>
      <c r="B412" s="111" t="s">
        <v>96</v>
      </c>
      <c r="C412" s="93">
        <v>952</v>
      </c>
      <c r="D412" s="93" t="s">
        <v>180</v>
      </c>
      <c r="E412" s="93" t="s">
        <v>362</v>
      </c>
      <c r="F412" s="100">
        <v>610</v>
      </c>
      <c r="G412" s="63">
        <v>14195.56</v>
      </c>
      <c r="H412" s="63">
        <v>14195.56</v>
      </c>
      <c r="I412" s="63">
        <v>14195.56</v>
      </c>
    </row>
    <row r="413" spans="1:13" ht="27.6">
      <c r="A413" s="68">
        <v>401</v>
      </c>
      <c r="B413" s="99" t="s">
        <v>102</v>
      </c>
      <c r="C413" s="93">
        <v>952</v>
      </c>
      <c r="D413" s="93" t="s">
        <v>180</v>
      </c>
      <c r="E413" s="93" t="s">
        <v>363</v>
      </c>
      <c r="F413" s="100"/>
      <c r="G413" s="63">
        <f>G414</f>
        <v>2564.9899999999998</v>
      </c>
      <c r="H413" s="63">
        <f t="shared" ref="H413:I414" si="213">H414</f>
        <v>2564.9899999999998</v>
      </c>
      <c r="I413" s="63">
        <f t="shared" si="213"/>
        <v>2564.9899999999998</v>
      </c>
    </row>
    <row r="414" spans="1:13" ht="27.6">
      <c r="A414" s="68">
        <v>402</v>
      </c>
      <c r="B414" s="111" t="s">
        <v>74</v>
      </c>
      <c r="C414" s="93">
        <v>952</v>
      </c>
      <c r="D414" s="93" t="s">
        <v>180</v>
      </c>
      <c r="E414" s="93" t="s">
        <v>363</v>
      </c>
      <c r="F414" s="100">
        <v>600</v>
      </c>
      <c r="G414" s="63">
        <f>G415</f>
        <v>2564.9899999999998</v>
      </c>
      <c r="H414" s="63">
        <f t="shared" si="213"/>
        <v>2564.9899999999998</v>
      </c>
      <c r="I414" s="63">
        <f t="shared" si="213"/>
        <v>2564.9899999999998</v>
      </c>
    </row>
    <row r="415" spans="1:13">
      <c r="A415" s="68">
        <v>403</v>
      </c>
      <c r="B415" s="111" t="s">
        <v>96</v>
      </c>
      <c r="C415" s="93">
        <v>952</v>
      </c>
      <c r="D415" s="93" t="s">
        <v>180</v>
      </c>
      <c r="E415" s="93" t="s">
        <v>363</v>
      </c>
      <c r="F415" s="100">
        <v>610</v>
      </c>
      <c r="G415" s="63">
        <v>2564.9899999999998</v>
      </c>
      <c r="H415" s="63">
        <v>2564.9899999999998</v>
      </c>
      <c r="I415" s="63">
        <v>2564.9899999999998</v>
      </c>
    </row>
    <row r="416" spans="1:13">
      <c r="A416" s="68">
        <v>404</v>
      </c>
      <c r="B416" s="87" t="s">
        <v>100</v>
      </c>
      <c r="C416" s="93">
        <v>952</v>
      </c>
      <c r="D416" s="93" t="s">
        <v>180</v>
      </c>
      <c r="E416" s="93" t="s">
        <v>364</v>
      </c>
      <c r="F416" s="100"/>
      <c r="G416" s="63">
        <f>G417+G423+G426+G429+G420</f>
        <v>39283.019999999997</v>
      </c>
      <c r="H416" s="63">
        <f t="shared" ref="H416:I416" si="214">H417+H423+H426+H429+H420</f>
        <v>38636.129999999997</v>
      </c>
      <c r="I416" s="63">
        <f t="shared" si="214"/>
        <v>38636.129999999997</v>
      </c>
    </row>
    <row r="417" spans="1:9" ht="27.6">
      <c r="A417" s="68">
        <v>405</v>
      </c>
      <c r="B417" s="99" t="s">
        <v>101</v>
      </c>
      <c r="C417" s="93">
        <v>952</v>
      </c>
      <c r="D417" s="93" t="s">
        <v>180</v>
      </c>
      <c r="E417" s="93" t="s">
        <v>365</v>
      </c>
      <c r="F417" s="100"/>
      <c r="G417" s="63">
        <f>G418</f>
        <v>9738.5399999999991</v>
      </c>
      <c r="H417" s="63">
        <f t="shared" ref="H417:I418" si="215">H418</f>
        <v>9896.2099999999991</v>
      </c>
      <c r="I417" s="63">
        <f t="shared" si="215"/>
        <v>9896.2099999999991</v>
      </c>
    </row>
    <row r="418" spans="1:9" ht="27.6">
      <c r="A418" s="68">
        <v>406</v>
      </c>
      <c r="B418" s="111" t="s">
        <v>74</v>
      </c>
      <c r="C418" s="93">
        <v>952</v>
      </c>
      <c r="D418" s="93" t="s">
        <v>180</v>
      </c>
      <c r="E418" s="93" t="s">
        <v>365</v>
      </c>
      <c r="F418" s="100">
        <v>600</v>
      </c>
      <c r="G418" s="63">
        <f>G419</f>
        <v>9738.5399999999991</v>
      </c>
      <c r="H418" s="63">
        <f t="shared" si="215"/>
        <v>9896.2099999999991</v>
      </c>
      <c r="I418" s="63">
        <f t="shared" si="215"/>
        <v>9896.2099999999991</v>
      </c>
    </row>
    <row r="419" spans="1:9">
      <c r="A419" s="68">
        <v>407</v>
      </c>
      <c r="B419" s="111" t="s">
        <v>96</v>
      </c>
      <c r="C419" s="93">
        <v>952</v>
      </c>
      <c r="D419" s="93" t="s">
        <v>180</v>
      </c>
      <c r="E419" s="93" t="s">
        <v>365</v>
      </c>
      <c r="F419" s="100">
        <v>610</v>
      </c>
      <c r="G419" s="63">
        <f>9896.21-157.67</f>
        <v>9738.5399999999991</v>
      </c>
      <c r="H419" s="63">
        <v>9896.2099999999991</v>
      </c>
      <c r="I419" s="63">
        <v>9896.2099999999991</v>
      </c>
    </row>
    <row r="420" spans="1:9" ht="27.6">
      <c r="A420" s="68">
        <v>408</v>
      </c>
      <c r="B420" s="180" t="s">
        <v>455</v>
      </c>
      <c r="C420" s="93">
        <v>952</v>
      </c>
      <c r="D420" s="93" t="s">
        <v>180</v>
      </c>
      <c r="E420" s="93" t="s">
        <v>456</v>
      </c>
      <c r="F420" s="177"/>
      <c r="G420" s="63">
        <f>G421</f>
        <v>657.67</v>
      </c>
      <c r="H420" s="63">
        <f t="shared" ref="H420:I421" si="216">H421</f>
        <v>0</v>
      </c>
      <c r="I420" s="63">
        <f t="shared" si="216"/>
        <v>0</v>
      </c>
    </row>
    <row r="421" spans="1:9" ht="27.6">
      <c r="A421" s="68">
        <v>409</v>
      </c>
      <c r="B421" s="181" t="s">
        <v>74</v>
      </c>
      <c r="C421" s="93">
        <v>952</v>
      </c>
      <c r="D421" s="93" t="s">
        <v>180</v>
      </c>
      <c r="E421" s="93" t="s">
        <v>456</v>
      </c>
      <c r="F421" s="177">
        <v>600</v>
      </c>
      <c r="G421" s="63">
        <f>G422</f>
        <v>657.67</v>
      </c>
      <c r="H421" s="63">
        <f t="shared" si="216"/>
        <v>0</v>
      </c>
      <c r="I421" s="63">
        <f t="shared" si="216"/>
        <v>0</v>
      </c>
    </row>
    <row r="422" spans="1:9">
      <c r="A422" s="68">
        <v>410</v>
      </c>
      <c r="B422" s="181" t="s">
        <v>96</v>
      </c>
      <c r="C422" s="93">
        <v>952</v>
      </c>
      <c r="D422" s="93" t="s">
        <v>180</v>
      </c>
      <c r="E422" s="93" t="s">
        <v>456</v>
      </c>
      <c r="F422" s="177">
        <v>610</v>
      </c>
      <c r="G422" s="63">
        <f>500+157.67</f>
        <v>657.67</v>
      </c>
      <c r="H422" s="63">
        <v>0</v>
      </c>
      <c r="I422" s="63">
        <v>0</v>
      </c>
    </row>
    <row r="423" spans="1:9" ht="27.6">
      <c r="A423" s="68">
        <v>411</v>
      </c>
      <c r="B423" s="99" t="s">
        <v>107</v>
      </c>
      <c r="C423" s="93">
        <v>952</v>
      </c>
      <c r="D423" s="93" t="s">
        <v>180</v>
      </c>
      <c r="E423" s="93" t="s">
        <v>366</v>
      </c>
      <c r="F423" s="100"/>
      <c r="G423" s="63">
        <f>G424</f>
        <v>17536.599999999999</v>
      </c>
      <c r="H423" s="63">
        <f t="shared" ref="H423:I424" si="217">H424</f>
        <v>17536.599999999999</v>
      </c>
      <c r="I423" s="63">
        <f t="shared" si="217"/>
        <v>17536.599999999999</v>
      </c>
    </row>
    <row r="424" spans="1:9" ht="27.6">
      <c r="A424" s="68">
        <v>412</v>
      </c>
      <c r="B424" s="111" t="s">
        <v>74</v>
      </c>
      <c r="C424" s="93">
        <v>952</v>
      </c>
      <c r="D424" s="93" t="s">
        <v>180</v>
      </c>
      <c r="E424" s="93" t="s">
        <v>366</v>
      </c>
      <c r="F424" s="100">
        <v>600</v>
      </c>
      <c r="G424" s="63">
        <f>G425</f>
        <v>17536.599999999999</v>
      </c>
      <c r="H424" s="63">
        <f t="shared" si="217"/>
        <v>17536.599999999999</v>
      </c>
      <c r="I424" s="63">
        <f t="shared" si="217"/>
        <v>17536.599999999999</v>
      </c>
    </row>
    <row r="425" spans="1:9">
      <c r="A425" s="68">
        <v>413</v>
      </c>
      <c r="B425" s="111" t="s">
        <v>96</v>
      </c>
      <c r="C425" s="93">
        <v>952</v>
      </c>
      <c r="D425" s="93" t="s">
        <v>180</v>
      </c>
      <c r="E425" s="93" t="s">
        <v>366</v>
      </c>
      <c r="F425" s="100">
        <v>610</v>
      </c>
      <c r="G425" s="63">
        <v>17536.599999999999</v>
      </c>
      <c r="H425" s="63">
        <v>17536.599999999999</v>
      </c>
      <c r="I425" s="63">
        <v>17536.599999999999</v>
      </c>
    </row>
    <row r="426" spans="1:9" ht="27.6">
      <c r="A426" s="68">
        <v>414</v>
      </c>
      <c r="B426" s="99" t="s">
        <v>279</v>
      </c>
      <c r="C426" s="93">
        <v>952</v>
      </c>
      <c r="D426" s="93" t="s">
        <v>180</v>
      </c>
      <c r="E426" s="93" t="s">
        <v>367</v>
      </c>
      <c r="F426" s="100"/>
      <c r="G426" s="63">
        <f>G427</f>
        <v>11203.32</v>
      </c>
      <c r="H426" s="63">
        <f t="shared" ref="H426:I426" si="218">H427</f>
        <v>11203.32</v>
      </c>
      <c r="I426" s="63">
        <f t="shared" si="218"/>
        <v>11203.32</v>
      </c>
    </row>
    <row r="427" spans="1:9" ht="27.6">
      <c r="A427" s="68">
        <v>415</v>
      </c>
      <c r="B427" s="111" t="s">
        <v>74</v>
      </c>
      <c r="C427" s="93">
        <v>952</v>
      </c>
      <c r="D427" s="93" t="s">
        <v>180</v>
      </c>
      <c r="E427" s="93" t="s">
        <v>367</v>
      </c>
      <c r="F427" s="100">
        <v>600</v>
      </c>
      <c r="G427" s="63">
        <f>G428</f>
        <v>11203.32</v>
      </c>
      <c r="H427" s="63">
        <f>H428</f>
        <v>11203.32</v>
      </c>
      <c r="I427" s="63">
        <f>I428</f>
        <v>11203.32</v>
      </c>
    </row>
    <row r="428" spans="1:9">
      <c r="A428" s="68">
        <v>416</v>
      </c>
      <c r="B428" s="111" t="s">
        <v>96</v>
      </c>
      <c r="C428" s="93">
        <v>952</v>
      </c>
      <c r="D428" s="93" t="s">
        <v>180</v>
      </c>
      <c r="E428" s="93" t="s">
        <v>367</v>
      </c>
      <c r="F428" s="100">
        <v>610</v>
      </c>
      <c r="G428" s="63">
        <v>11203.32</v>
      </c>
      <c r="H428" s="63">
        <v>11203.32</v>
      </c>
      <c r="I428" s="63">
        <v>11203.32</v>
      </c>
    </row>
    <row r="429" spans="1:9" ht="15.6">
      <c r="A429" s="68">
        <v>417</v>
      </c>
      <c r="B429" s="185" t="s">
        <v>447</v>
      </c>
      <c r="C429" s="93">
        <v>952</v>
      </c>
      <c r="D429" s="93" t="s">
        <v>180</v>
      </c>
      <c r="E429" s="93" t="s">
        <v>448</v>
      </c>
      <c r="F429" s="177"/>
      <c r="G429" s="63">
        <f>G430</f>
        <v>146.88999999999999</v>
      </c>
      <c r="H429" s="63">
        <f t="shared" ref="H429:I430" si="219">H430</f>
        <v>0</v>
      </c>
      <c r="I429" s="63">
        <f t="shared" si="219"/>
        <v>0</v>
      </c>
    </row>
    <row r="430" spans="1:9" ht="31.2">
      <c r="A430" s="68">
        <v>418</v>
      </c>
      <c r="B430" s="174" t="s">
        <v>74</v>
      </c>
      <c r="C430" s="93">
        <v>952</v>
      </c>
      <c r="D430" s="93" t="s">
        <v>180</v>
      </c>
      <c r="E430" s="93" t="s">
        <v>448</v>
      </c>
      <c r="F430" s="177">
        <v>600</v>
      </c>
      <c r="G430" s="63">
        <f>G431</f>
        <v>146.88999999999999</v>
      </c>
      <c r="H430" s="63">
        <f t="shared" si="219"/>
        <v>0</v>
      </c>
      <c r="I430" s="63">
        <f t="shared" si="219"/>
        <v>0</v>
      </c>
    </row>
    <row r="431" spans="1:9" ht="15.6">
      <c r="A431" s="68">
        <v>419</v>
      </c>
      <c r="B431" s="174" t="s">
        <v>96</v>
      </c>
      <c r="C431" s="93">
        <v>952</v>
      </c>
      <c r="D431" s="93" t="s">
        <v>180</v>
      </c>
      <c r="E431" s="93" t="s">
        <v>448</v>
      </c>
      <c r="F431" s="177">
        <v>610</v>
      </c>
      <c r="G431" s="63">
        <v>146.88999999999999</v>
      </c>
      <c r="H431" s="63">
        <v>0</v>
      </c>
      <c r="I431" s="63">
        <v>0</v>
      </c>
    </row>
    <row r="432" spans="1:9" ht="23.25" customHeight="1">
      <c r="A432" s="68">
        <v>420</v>
      </c>
      <c r="B432" s="178" t="s">
        <v>94</v>
      </c>
      <c r="C432" s="93">
        <v>952</v>
      </c>
      <c r="D432" s="93" t="s">
        <v>181</v>
      </c>
      <c r="E432" s="93" t="s">
        <v>354</v>
      </c>
      <c r="F432" s="177"/>
      <c r="G432" s="63">
        <f>G433+G436</f>
        <v>25.37</v>
      </c>
      <c r="H432" s="63">
        <f t="shared" ref="H432:I432" si="220">H433+H436</f>
        <v>0</v>
      </c>
      <c r="I432" s="63">
        <f t="shared" si="220"/>
        <v>0</v>
      </c>
    </row>
    <row r="433" spans="1:9" ht="15.6">
      <c r="A433" s="68">
        <v>421</v>
      </c>
      <c r="B433" s="185" t="s">
        <v>449</v>
      </c>
      <c r="C433" s="184">
        <v>952</v>
      </c>
      <c r="D433" s="93" t="s">
        <v>180</v>
      </c>
      <c r="E433" s="186" t="s">
        <v>450</v>
      </c>
      <c r="F433" s="184"/>
      <c r="G433" s="63">
        <f>G434</f>
        <v>3.94</v>
      </c>
      <c r="H433" s="63">
        <f t="shared" ref="H433:I434" si="221">H434</f>
        <v>0</v>
      </c>
      <c r="I433" s="63">
        <f t="shared" si="221"/>
        <v>0</v>
      </c>
    </row>
    <row r="434" spans="1:9" ht="31.2">
      <c r="A434" s="68">
        <v>422</v>
      </c>
      <c r="B434" s="174" t="s">
        <v>74</v>
      </c>
      <c r="C434" s="184">
        <v>952</v>
      </c>
      <c r="D434" s="93" t="s">
        <v>180</v>
      </c>
      <c r="E434" s="186" t="s">
        <v>450</v>
      </c>
      <c r="F434" s="184">
        <v>600</v>
      </c>
      <c r="G434" s="63">
        <f>G435</f>
        <v>3.94</v>
      </c>
      <c r="H434" s="63">
        <f t="shared" si="221"/>
        <v>0</v>
      </c>
      <c r="I434" s="63">
        <f t="shared" si="221"/>
        <v>0</v>
      </c>
    </row>
    <row r="435" spans="1:9" ht="15.6">
      <c r="A435" s="68">
        <v>423</v>
      </c>
      <c r="B435" s="174" t="s">
        <v>96</v>
      </c>
      <c r="C435" s="184">
        <v>952</v>
      </c>
      <c r="D435" s="93" t="s">
        <v>180</v>
      </c>
      <c r="E435" s="186" t="s">
        <v>450</v>
      </c>
      <c r="F435" s="184">
        <v>610</v>
      </c>
      <c r="G435" s="63">
        <v>3.94</v>
      </c>
      <c r="H435" s="63">
        <v>0</v>
      </c>
      <c r="I435" s="63">
        <v>0</v>
      </c>
    </row>
    <row r="436" spans="1:9" ht="15.6">
      <c r="A436" s="68">
        <v>424</v>
      </c>
      <c r="B436" s="185" t="s">
        <v>449</v>
      </c>
      <c r="C436" s="184">
        <v>952</v>
      </c>
      <c r="D436" s="93" t="s">
        <v>180</v>
      </c>
      <c r="E436" s="186" t="s">
        <v>451</v>
      </c>
      <c r="F436" s="184"/>
      <c r="G436" s="63">
        <f>G437</f>
        <v>21.43</v>
      </c>
      <c r="H436" s="63">
        <f t="shared" ref="H436:I437" si="222">H437</f>
        <v>0</v>
      </c>
      <c r="I436" s="63">
        <f t="shared" si="222"/>
        <v>0</v>
      </c>
    </row>
    <row r="437" spans="1:9" ht="31.2">
      <c r="A437" s="68">
        <v>425</v>
      </c>
      <c r="B437" s="174" t="s">
        <v>74</v>
      </c>
      <c r="C437" s="184">
        <v>952</v>
      </c>
      <c r="D437" s="93" t="s">
        <v>180</v>
      </c>
      <c r="E437" s="186" t="s">
        <v>451</v>
      </c>
      <c r="F437" s="184">
        <v>600</v>
      </c>
      <c r="G437" s="63">
        <f>G438</f>
        <v>21.43</v>
      </c>
      <c r="H437" s="63">
        <f t="shared" si="222"/>
        <v>0</v>
      </c>
      <c r="I437" s="63">
        <f t="shared" si="222"/>
        <v>0</v>
      </c>
    </row>
    <row r="438" spans="1:9" ht="15.6">
      <c r="A438" s="68">
        <v>426</v>
      </c>
      <c r="B438" s="174" t="s">
        <v>96</v>
      </c>
      <c r="C438" s="184">
        <v>952</v>
      </c>
      <c r="D438" s="93" t="s">
        <v>180</v>
      </c>
      <c r="E438" s="186" t="s">
        <v>451</v>
      </c>
      <c r="F438" s="184">
        <v>610</v>
      </c>
      <c r="G438" s="63">
        <v>21.43</v>
      </c>
      <c r="H438" s="63">
        <v>0</v>
      </c>
      <c r="I438" s="63">
        <v>0</v>
      </c>
    </row>
    <row r="439" spans="1:9">
      <c r="A439" s="68">
        <v>427</v>
      </c>
      <c r="B439" s="111" t="s">
        <v>109</v>
      </c>
      <c r="C439" s="93">
        <v>952</v>
      </c>
      <c r="D439" s="93" t="s">
        <v>181</v>
      </c>
      <c r="E439" s="100"/>
      <c r="F439" s="100"/>
      <c r="G439" s="63">
        <f>G440</f>
        <v>4537.2</v>
      </c>
      <c r="H439" s="63">
        <f t="shared" ref="H439:I441" si="223">H440</f>
        <v>4521.07</v>
      </c>
      <c r="I439" s="63">
        <f t="shared" si="223"/>
        <v>4521.07</v>
      </c>
    </row>
    <row r="440" spans="1:9">
      <c r="A440" s="68">
        <v>428</v>
      </c>
      <c r="B440" s="103" t="s">
        <v>241</v>
      </c>
      <c r="C440" s="93">
        <v>952</v>
      </c>
      <c r="D440" s="93" t="s">
        <v>181</v>
      </c>
      <c r="E440" s="93" t="s">
        <v>331</v>
      </c>
      <c r="F440" s="100"/>
      <c r="G440" s="63">
        <f>G441+G449</f>
        <v>4537.2</v>
      </c>
      <c r="H440" s="63">
        <f t="shared" ref="H440:I440" si="224">H441+H449</f>
        <v>4521.07</v>
      </c>
      <c r="I440" s="63">
        <f t="shared" si="224"/>
        <v>4521.07</v>
      </c>
    </row>
    <row r="441" spans="1:9">
      <c r="A441" s="68">
        <v>429</v>
      </c>
      <c r="B441" s="103" t="s">
        <v>94</v>
      </c>
      <c r="C441" s="93">
        <v>952</v>
      </c>
      <c r="D441" s="93" t="s">
        <v>181</v>
      </c>
      <c r="E441" s="93" t="s">
        <v>354</v>
      </c>
      <c r="F441" s="100"/>
      <c r="G441" s="63">
        <f>G442</f>
        <v>4521.07</v>
      </c>
      <c r="H441" s="63">
        <f t="shared" si="223"/>
        <v>4521.07</v>
      </c>
      <c r="I441" s="63">
        <f t="shared" si="223"/>
        <v>4521.07</v>
      </c>
    </row>
    <row r="442" spans="1:9">
      <c r="A442" s="68">
        <v>430</v>
      </c>
      <c r="B442" s="178" t="s">
        <v>110</v>
      </c>
      <c r="C442" s="93">
        <v>952</v>
      </c>
      <c r="D442" s="93" t="s">
        <v>181</v>
      </c>
      <c r="E442" s="93" t="s">
        <v>355</v>
      </c>
      <c r="F442" s="100"/>
      <c r="G442" s="63">
        <f>G443+G445+G447</f>
        <v>4521.07</v>
      </c>
      <c r="H442" s="63">
        <f t="shared" ref="H442:I442" si="225">H443+H445+H447</f>
        <v>4521.07</v>
      </c>
      <c r="I442" s="63">
        <f t="shared" si="225"/>
        <v>4521.07</v>
      </c>
    </row>
    <row r="443" spans="1:9" ht="41.4">
      <c r="A443" s="68">
        <v>431</v>
      </c>
      <c r="B443" s="111" t="s">
        <v>18</v>
      </c>
      <c r="C443" s="93">
        <v>952</v>
      </c>
      <c r="D443" s="93" t="s">
        <v>181</v>
      </c>
      <c r="E443" s="93" t="s">
        <v>355</v>
      </c>
      <c r="F443" s="100">
        <v>100</v>
      </c>
      <c r="G443" s="63">
        <f>G444</f>
        <v>3684.2</v>
      </c>
      <c r="H443" s="63">
        <f t="shared" ref="H443:I443" si="226">H444</f>
        <v>3684.2</v>
      </c>
      <c r="I443" s="63">
        <f t="shared" si="226"/>
        <v>3684.2</v>
      </c>
    </row>
    <row r="444" spans="1:9">
      <c r="A444" s="68">
        <v>432</v>
      </c>
      <c r="B444" s="111" t="s">
        <v>91</v>
      </c>
      <c r="C444" s="93">
        <v>952</v>
      </c>
      <c r="D444" s="93" t="s">
        <v>181</v>
      </c>
      <c r="E444" s="93" t="s">
        <v>355</v>
      </c>
      <c r="F444" s="100">
        <v>110</v>
      </c>
      <c r="G444" s="63">
        <v>3684.2</v>
      </c>
      <c r="H444" s="63">
        <v>3684.2</v>
      </c>
      <c r="I444" s="63">
        <v>3684.2</v>
      </c>
    </row>
    <row r="445" spans="1:9">
      <c r="A445" s="68">
        <v>433</v>
      </c>
      <c r="B445" s="111" t="s">
        <v>25</v>
      </c>
      <c r="C445" s="93">
        <v>952</v>
      </c>
      <c r="D445" s="93" t="s">
        <v>181</v>
      </c>
      <c r="E445" s="93" t="s">
        <v>355</v>
      </c>
      <c r="F445" s="100">
        <v>200</v>
      </c>
      <c r="G445" s="63">
        <f>G446</f>
        <v>811.87</v>
      </c>
      <c r="H445" s="63">
        <f t="shared" ref="H445:I445" si="227">H446</f>
        <v>811.87</v>
      </c>
      <c r="I445" s="63">
        <f t="shared" si="227"/>
        <v>811.87</v>
      </c>
    </row>
    <row r="446" spans="1:9">
      <c r="A446" s="68">
        <v>434</v>
      </c>
      <c r="B446" s="111" t="s">
        <v>26</v>
      </c>
      <c r="C446" s="93">
        <v>952</v>
      </c>
      <c r="D446" s="93" t="s">
        <v>181</v>
      </c>
      <c r="E446" s="93" t="s">
        <v>355</v>
      </c>
      <c r="F446" s="100">
        <v>240</v>
      </c>
      <c r="G446" s="63">
        <v>811.87</v>
      </c>
      <c r="H446" s="63">
        <v>811.87</v>
      </c>
      <c r="I446" s="63">
        <v>811.87</v>
      </c>
    </row>
    <row r="447" spans="1:9">
      <c r="A447" s="68">
        <v>435</v>
      </c>
      <c r="B447" s="111" t="s">
        <v>47</v>
      </c>
      <c r="C447" s="93">
        <v>952</v>
      </c>
      <c r="D447" s="93" t="s">
        <v>181</v>
      </c>
      <c r="E447" s="93" t="s">
        <v>355</v>
      </c>
      <c r="F447" s="100">
        <v>800</v>
      </c>
      <c r="G447" s="63">
        <f>G448</f>
        <v>25</v>
      </c>
      <c r="H447" s="63">
        <f t="shared" ref="H447:I447" si="228">H448</f>
        <v>25</v>
      </c>
      <c r="I447" s="63">
        <f t="shared" si="228"/>
        <v>25</v>
      </c>
    </row>
    <row r="448" spans="1:9">
      <c r="A448" s="68">
        <v>436</v>
      </c>
      <c r="B448" s="111" t="s">
        <v>134</v>
      </c>
      <c r="C448" s="93">
        <v>952</v>
      </c>
      <c r="D448" s="93" t="s">
        <v>181</v>
      </c>
      <c r="E448" s="93" t="s">
        <v>355</v>
      </c>
      <c r="F448" s="100">
        <v>850</v>
      </c>
      <c r="G448" s="63">
        <v>25</v>
      </c>
      <c r="H448" s="63">
        <v>25</v>
      </c>
      <c r="I448" s="63">
        <v>25</v>
      </c>
    </row>
    <row r="449" spans="1:9" ht="15.6">
      <c r="A449" s="68">
        <v>437</v>
      </c>
      <c r="B449" s="185" t="s">
        <v>416</v>
      </c>
      <c r="C449" s="93">
        <v>952</v>
      </c>
      <c r="D449" s="93" t="s">
        <v>181</v>
      </c>
      <c r="E449" s="93"/>
      <c r="F449" s="177"/>
      <c r="G449" s="63">
        <f>G450</f>
        <v>16.13</v>
      </c>
      <c r="H449" s="63">
        <f t="shared" ref="H449:I451" si="229">H450</f>
        <v>0</v>
      </c>
      <c r="I449" s="63">
        <f t="shared" si="229"/>
        <v>0</v>
      </c>
    </row>
    <row r="450" spans="1:9" ht="27.6">
      <c r="A450" s="68">
        <v>438</v>
      </c>
      <c r="B450" s="180" t="s">
        <v>452</v>
      </c>
      <c r="C450" s="93">
        <v>952</v>
      </c>
      <c r="D450" s="93" t="s">
        <v>181</v>
      </c>
      <c r="E450" s="93" t="s">
        <v>453</v>
      </c>
      <c r="F450" s="177"/>
      <c r="G450" s="63">
        <f>G451</f>
        <v>16.13</v>
      </c>
      <c r="H450" s="63">
        <f t="shared" si="229"/>
        <v>0</v>
      </c>
      <c r="I450" s="63">
        <f t="shared" si="229"/>
        <v>0</v>
      </c>
    </row>
    <row r="451" spans="1:9" ht="31.2">
      <c r="A451" s="68">
        <v>439</v>
      </c>
      <c r="B451" s="174" t="s">
        <v>74</v>
      </c>
      <c r="C451" s="93">
        <v>952</v>
      </c>
      <c r="D451" s="93" t="s">
        <v>181</v>
      </c>
      <c r="E451" s="93" t="s">
        <v>453</v>
      </c>
      <c r="F451" s="184">
        <v>600</v>
      </c>
      <c r="G451" s="63">
        <f>G452</f>
        <v>16.13</v>
      </c>
      <c r="H451" s="63">
        <f t="shared" si="229"/>
        <v>0</v>
      </c>
      <c r="I451" s="63">
        <f t="shared" si="229"/>
        <v>0</v>
      </c>
    </row>
    <row r="452" spans="1:9" ht="15.6">
      <c r="A452" s="68">
        <v>440</v>
      </c>
      <c r="B452" s="174" t="s">
        <v>96</v>
      </c>
      <c r="C452" s="93">
        <v>952</v>
      </c>
      <c r="D452" s="93" t="s">
        <v>181</v>
      </c>
      <c r="E452" s="93" t="s">
        <v>453</v>
      </c>
      <c r="F452" s="184">
        <v>610</v>
      </c>
      <c r="G452" s="63">
        <v>16.13</v>
      </c>
      <c r="H452" s="63">
        <v>0</v>
      </c>
      <c r="I452" s="63">
        <v>0</v>
      </c>
    </row>
    <row r="453" spans="1:9" ht="15.6">
      <c r="A453" s="68">
        <v>441</v>
      </c>
      <c r="B453" s="173" t="s">
        <v>457</v>
      </c>
      <c r="C453" s="184">
        <v>952</v>
      </c>
      <c r="D453" s="186" t="s">
        <v>459</v>
      </c>
      <c r="E453" s="93"/>
      <c r="F453" s="184"/>
      <c r="G453" s="63">
        <f t="shared" ref="G453:G458" si="230">G454</f>
        <v>100</v>
      </c>
      <c r="H453" s="63">
        <f t="shared" ref="H453:I453" si="231">H454</f>
        <v>100</v>
      </c>
      <c r="I453" s="63">
        <f t="shared" si="231"/>
        <v>100</v>
      </c>
    </row>
    <row r="454" spans="1:9" ht="15.6">
      <c r="A454" s="68">
        <v>442</v>
      </c>
      <c r="B454" s="160" t="s">
        <v>458</v>
      </c>
      <c r="C454" s="184">
        <v>952</v>
      </c>
      <c r="D454" s="186">
        <v>1101</v>
      </c>
      <c r="E454" s="93"/>
      <c r="F454" s="184"/>
      <c r="G454" s="63">
        <f t="shared" si="230"/>
        <v>100</v>
      </c>
      <c r="H454" s="63">
        <f t="shared" ref="H454:I454" si="232">H455</f>
        <v>100</v>
      </c>
      <c r="I454" s="63">
        <f t="shared" si="232"/>
        <v>100</v>
      </c>
    </row>
    <row r="455" spans="1:9" ht="27.6">
      <c r="A455" s="68">
        <v>443</v>
      </c>
      <c r="B455" s="187" t="s">
        <v>460</v>
      </c>
      <c r="C455" s="93">
        <v>952</v>
      </c>
      <c r="D455" s="93" t="s">
        <v>461</v>
      </c>
      <c r="E455" s="93" t="s">
        <v>464</v>
      </c>
      <c r="F455" s="184"/>
      <c r="G455" s="63">
        <f t="shared" si="230"/>
        <v>100</v>
      </c>
      <c r="H455" s="63">
        <f t="shared" ref="H455:I455" si="233">H456</f>
        <v>100</v>
      </c>
      <c r="I455" s="63">
        <f t="shared" si="233"/>
        <v>100</v>
      </c>
    </row>
    <row r="456" spans="1:9" ht="15.6">
      <c r="A456" s="68">
        <v>444</v>
      </c>
      <c r="B456" s="179" t="s">
        <v>443</v>
      </c>
      <c r="C456" s="184">
        <v>952</v>
      </c>
      <c r="D456" s="186" t="s">
        <v>461</v>
      </c>
      <c r="E456" s="93" t="s">
        <v>465</v>
      </c>
      <c r="F456" s="184"/>
      <c r="G456" s="63">
        <f t="shared" si="230"/>
        <v>100</v>
      </c>
      <c r="H456" s="63">
        <f t="shared" ref="H456:I456" si="234">H457</f>
        <v>100</v>
      </c>
      <c r="I456" s="63">
        <f t="shared" si="234"/>
        <v>100</v>
      </c>
    </row>
    <row r="457" spans="1:9" ht="15.6">
      <c r="A457" s="68">
        <v>445</v>
      </c>
      <c r="B457" s="183" t="s">
        <v>463</v>
      </c>
      <c r="C457" s="184">
        <v>952</v>
      </c>
      <c r="D457" s="186" t="s">
        <v>461</v>
      </c>
      <c r="E457" s="93" t="s">
        <v>466</v>
      </c>
      <c r="F457" s="184"/>
      <c r="G457" s="63">
        <f t="shared" si="230"/>
        <v>100</v>
      </c>
      <c r="H457" s="63">
        <f t="shared" ref="H457:I457" si="235">H458</f>
        <v>100</v>
      </c>
      <c r="I457" s="63">
        <f t="shared" si="235"/>
        <v>100</v>
      </c>
    </row>
    <row r="458" spans="1:9" ht="31.2">
      <c r="A458" s="68">
        <v>446</v>
      </c>
      <c r="B458" s="174" t="s">
        <v>74</v>
      </c>
      <c r="C458" s="184">
        <v>952</v>
      </c>
      <c r="D458" s="186" t="s">
        <v>461</v>
      </c>
      <c r="E458" s="93" t="s">
        <v>466</v>
      </c>
      <c r="F458" s="184">
        <v>600</v>
      </c>
      <c r="G458" s="63">
        <f t="shared" si="230"/>
        <v>100</v>
      </c>
      <c r="H458" s="63">
        <f t="shared" ref="H458:I458" si="236">H459</f>
        <v>100</v>
      </c>
      <c r="I458" s="63">
        <f t="shared" si="236"/>
        <v>100</v>
      </c>
    </row>
    <row r="459" spans="1:9" ht="15.6">
      <c r="A459" s="68">
        <v>447</v>
      </c>
      <c r="B459" s="174" t="s">
        <v>96</v>
      </c>
      <c r="C459" s="184">
        <v>952</v>
      </c>
      <c r="D459" s="186" t="s">
        <v>461</v>
      </c>
      <c r="E459" s="93" t="s">
        <v>466</v>
      </c>
      <c r="F459" s="184">
        <v>610</v>
      </c>
      <c r="G459" s="63">
        <v>100</v>
      </c>
      <c r="H459" s="63">
        <v>100</v>
      </c>
      <c r="I459" s="63">
        <v>100</v>
      </c>
    </row>
    <row r="460" spans="1:9" ht="37.5" customHeight="1">
      <c r="A460" s="68">
        <v>448</v>
      </c>
      <c r="B460" s="142" t="s">
        <v>413</v>
      </c>
      <c r="C460" s="136">
        <v>953</v>
      </c>
      <c r="D460" s="127"/>
      <c r="E460" s="127"/>
      <c r="F460" s="127"/>
      <c r="G460" s="132">
        <f>G461</f>
        <v>56135.97</v>
      </c>
      <c r="H460" s="132">
        <f t="shared" ref="H460:I460" si="237">H461</f>
        <v>56135.97</v>
      </c>
      <c r="I460" s="132">
        <f t="shared" si="237"/>
        <v>56135.97</v>
      </c>
    </row>
    <row r="461" spans="1:9">
      <c r="A461" s="68">
        <v>449</v>
      </c>
      <c r="B461" s="145" t="s">
        <v>182</v>
      </c>
      <c r="C461" s="70">
        <v>953</v>
      </c>
      <c r="D461" s="70" t="s">
        <v>183</v>
      </c>
      <c r="E461" s="68"/>
      <c r="F461" s="68"/>
      <c r="G461" s="60">
        <f>G462+G470+G479+G494+G487</f>
        <v>56135.97</v>
      </c>
      <c r="H461" s="60">
        <f t="shared" ref="H461:I461" si="238">H462+H470+H479+H494+H487</f>
        <v>56135.97</v>
      </c>
      <c r="I461" s="60">
        <f t="shared" si="238"/>
        <v>56135.97</v>
      </c>
    </row>
    <row r="462" spans="1:9">
      <c r="A462" s="68">
        <v>450</v>
      </c>
      <c r="B462" s="109" t="s">
        <v>120</v>
      </c>
      <c r="C462" s="70">
        <v>953</v>
      </c>
      <c r="D462" s="70" t="s">
        <v>184</v>
      </c>
      <c r="E462" s="68"/>
      <c r="F462" s="68"/>
      <c r="G462" s="63">
        <f t="shared" ref="G462:G468" si="239">G463</f>
        <v>490</v>
      </c>
      <c r="H462" s="63">
        <f t="shared" ref="H462:I464" si="240">H463</f>
        <v>490</v>
      </c>
      <c r="I462" s="63">
        <f t="shared" si="240"/>
        <v>490</v>
      </c>
    </row>
    <row r="463" spans="1:9" ht="27.6">
      <c r="A463" s="68">
        <v>451</v>
      </c>
      <c r="B463" s="103" t="s">
        <v>121</v>
      </c>
      <c r="C463" s="70">
        <v>953</v>
      </c>
      <c r="D463" s="70" t="s">
        <v>184</v>
      </c>
      <c r="E463" s="70" t="s">
        <v>368</v>
      </c>
      <c r="F463" s="68"/>
      <c r="G463" s="63">
        <f t="shared" si="239"/>
        <v>490</v>
      </c>
      <c r="H463" s="63">
        <f t="shared" si="240"/>
        <v>490</v>
      </c>
      <c r="I463" s="63">
        <f t="shared" si="240"/>
        <v>490</v>
      </c>
    </row>
    <row r="464" spans="1:9">
      <c r="A464" s="68">
        <v>452</v>
      </c>
      <c r="B464" s="99" t="s">
        <v>122</v>
      </c>
      <c r="C464" s="70">
        <v>953</v>
      </c>
      <c r="D464" s="70" t="s">
        <v>184</v>
      </c>
      <c r="E464" s="70" t="s">
        <v>369</v>
      </c>
      <c r="F464" s="68"/>
      <c r="G464" s="63">
        <f t="shared" si="239"/>
        <v>490</v>
      </c>
      <c r="H464" s="63">
        <f t="shared" si="240"/>
        <v>490</v>
      </c>
      <c r="I464" s="63">
        <f t="shared" si="240"/>
        <v>490</v>
      </c>
    </row>
    <row r="465" spans="1:13" ht="27.6">
      <c r="A465" s="68">
        <v>453</v>
      </c>
      <c r="B465" s="103" t="s">
        <v>123</v>
      </c>
      <c r="C465" s="70">
        <v>953</v>
      </c>
      <c r="D465" s="70" t="s">
        <v>184</v>
      </c>
      <c r="E465" s="70" t="s">
        <v>370</v>
      </c>
      <c r="F465" s="68"/>
      <c r="G465" s="63">
        <f>G468+G466</f>
        <v>490</v>
      </c>
      <c r="H465" s="63">
        <f t="shared" ref="H465:I465" si="241">H468+H466</f>
        <v>490</v>
      </c>
      <c r="I465" s="63">
        <f t="shared" si="241"/>
        <v>490</v>
      </c>
    </row>
    <row r="466" spans="1:13">
      <c r="A466" s="68">
        <v>454</v>
      </c>
      <c r="B466" s="111" t="s">
        <v>25</v>
      </c>
      <c r="C466" s="70">
        <v>953</v>
      </c>
      <c r="D466" s="70" t="s">
        <v>184</v>
      </c>
      <c r="E466" s="70" t="s">
        <v>370</v>
      </c>
      <c r="F466" s="68">
        <v>200</v>
      </c>
      <c r="G466" s="63">
        <f>G467</f>
        <v>4.9000000000000004</v>
      </c>
      <c r="H466" s="63">
        <f t="shared" ref="H466:I466" si="242">H467</f>
        <v>4.9000000000000004</v>
      </c>
      <c r="I466" s="63">
        <f t="shared" si="242"/>
        <v>4.9000000000000004</v>
      </c>
    </row>
    <row r="467" spans="1:13">
      <c r="A467" s="68">
        <v>455</v>
      </c>
      <c r="B467" s="111" t="s">
        <v>26</v>
      </c>
      <c r="C467" s="70">
        <v>953</v>
      </c>
      <c r="D467" s="70" t="s">
        <v>184</v>
      </c>
      <c r="E467" s="70" t="s">
        <v>370</v>
      </c>
      <c r="F467" s="68">
        <v>240</v>
      </c>
      <c r="G467" s="63">
        <v>4.9000000000000004</v>
      </c>
      <c r="H467" s="63">
        <v>4.9000000000000004</v>
      </c>
      <c r="I467" s="63">
        <v>4.9000000000000004</v>
      </c>
    </row>
    <row r="468" spans="1:13">
      <c r="A468" s="68">
        <v>456</v>
      </c>
      <c r="B468" s="111" t="s">
        <v>124</v>
      </c>
      <c r="C468" s="70">
        <v>953</v>
      </c>
      <c r="D468" s="70" t="s">
        <v>184</v>
      </c>
      <c r="E468" s="70" t="s">
        <v>370</v>
      </c>
      <c r="F468" s="68">
        <v>300</v>
      </c>
      <c r="G468" s="63">
        <f t="shared" si="239"/>
        <v>485.1</v>
      </c>
      <c r="H468" s="63">
        <f t="shared" ref="H468:I468" si="243">H469</f>
        <v>485.1</v>
      </c>
      <c r="I468" s="63">
        <f t="shared" si="243"/>
        <v>485.1</v>
      </c>
    </row>
    <row r="469" spans="1:13">
      <c r="A469" s="68">
        <v>457</v>
      </c>
      <c r="B469" s="111" t="s">
        <v>125</v>
      </c>
      <c r="C469" s="70">
        <v>953</v>
      </c>
      <c r="D469" s="70" t="s">
        <v>184</v>
      </c>
      <c r="E469" s="70" t="s">
        <v>370</v>
      </c>
      <c r="F469" s="68">
        <v>310</v>
      </c>
      <c r="G469" s="63">
        <v>485.1</v>
      </c>
      <c r="H469" s="63">
        <v>485.1</v>
      </c>
      <c r="I469" s="63">
        <v>485.1</v>
      </c>
    </row>
    <row r="470" spans="1:13">
      <c r="A470" s="68">
        <v>458</v>
      </c>
      <c r="B470" s="111" t="s">
        <v>126</v>
      </c>
      <c r="C470" s="70">
        <v>953</v>
      </c>
      <c r="D470" s="70" t="s">
        <v>185</v>
      </c>
      <c r="E470" s="68"/>
      <c r="F470" s="68"/>
      <c r="G470" s="63">
        <f>G471</f>
        <v>44166.9</v>
      </c>
      <c r="H470" s="63">
        <f t="shared" ref="H470:I470" si="244">H471</f>
        <v>44166.9</v>
      </c>
      <c r="I470" s="63">
        <f t="shared" si="244"/>
        <v>44166.9</v>
      </c>
    </row>
    <row r="471" spans="1:13" ht="27.6">
      <c r="A471" s="68">
        <v>459</v>
      </c>
      <c r="B471" s="103" t="s">
        <v>121</v>
      </c>
      <c r="C471" s="70">
        <v>953</v>
      </c>
      <c r="D471" s="70" t="s">
        <v>185</v>
      </c>
      <c r="E471" s="70" t="s">
        <v>368</v>
      </c>
      <c r="F471" s="68"/>
      <c r="G471" s="63">
        <f>G472</f>
        <v>44166.9</v>
      </c>
      <c r="H471" s="63">
        <f t="shared" ref="H471:I471" si="245">H472</f>
        <v>44166.9</v>
      </c>
      <c r="I471" s="63">
        <f t="shared" si="245"/>
        <v>44166.9</v>
      </c>
    </row>
    <row r="472" spans="1:13">
      <c r="A472" s="68">
        <v>460</v>
      </c>
      <c r="B472" s="103" t="s">
        <v>127</v>
      </c>
      <c r="C472" s="70">
        <v>953</v>
      </c>
      <c r="D472" s="70" t="s">
        <v>185</v>
      </c>
      <c r="E472" s="70" t="s">
        <v>371</v>
      </c>
      <c r="F472" s="68"/>
      <c r="G472" s="63">
        <f>G473+G477</f>
        <v>44166.9</v>
      </c>
      <c r="H472" s="63">
        <f>H473+H477</f>
        <v>44166.9</v>
      </c>
      <c r="I472" s="63">
        <f>I473+I477</f>
        <v>44166.9</v>
      </c>
    </row>
    <row r="473" spans="1:13" ht="41.4">
      <c r="A473" s="68">
        <v>461</v>
      </c>
      <c r="B473" s="103" t="s">
        <v>128</v>
      </c>
      <c r="C473" s="70">
        <v>953</v>
      </c>
      <c r="D473" s="70" t="s">
        <v>185</v>
      </c>
      <c r="E473" s="70" t="s">
        <v>372</v>
      </c>
      <c r="F473" s="68"/>
      <c r="G473" s="63">
        <f>G474</f>
        <v>44132.9</v>
      </c>
      <c r="H473" s="63">
        <f t="shared" ref="H473:I473" si="246">H474</f>
        <v>44132.9</v>
      </c>
      <c r="I473" s="63">
        <f t="shared" si="246"/>
        <v>44132.9</v>
      </c>
    </row>
    <row r="474" spans="1:13" ht="27.6">
      <c r="A474" s="68">
        <v>462</v>
      </c>
      <c r="B474" s="111" t="s">
        <v>74</v>
      </c>
      <c r="C474" s="70">
        <v>953</v>
      </c>
      <c r="D474" s="70" t="s">
        <v>185</v>
      </c>
      <c r="E474" s="70" t="s">
        <v>372</v>
      </c>
      <c r="F474" s="68">
        <v>600</v>
      </c>
      <c r="G474" s="63">
        <f>G475</f>
        <v>44132.9</v>
      </c>
      <c r="H474" s="63">
        <f t="shared" ref="H474:I474" si="247">H475</f>
        <v>44132.9</v>
      </c>
      <c r="I474" s="63">
        <f t="shared" si="247"/>
        <v>44132.9</v>
      </c>
    </row>
    <row r="475" spans="1:13">
      <c r="A475" s="68">
        <v>463</v>
      </c>
      <c r="B475" s="111" t="s">
        <v>96</v>
      </c>
      <c r="C475" s="70">
        <v>953</v>
      </c>
      <c r="D475" s="70" t="s">
        <v>185</v>
      </c>
      <c r="E475" s="70" t="s">
        <v>372</v>
      </c>
      <c r="F475" s="68">
        <v>610</v>
      </c>
      <c r="G475" s="63">
        <v>44132.9</v>
      </c>
      <c r="H475" s="63">
        <v>44132.9</v>
      </c>
      <c r="I475" s="63">
        <v>44132.9</v>
      </c>
      <c r="K475" s="24">
        <v>44132.9</v>
      </c>
      <c r="L475" s="24">
        <v>44132.9</v>
      </c>
      <c r="M475" s="24">
        <v>44132.9</v>
      </c>
    </row>
    <row r="476" spans="1:13">
      <c r="A476" s="68">
        <v>464</v>
      </c>
      <c r="B476" s="99" t="s">
        <v>138</v>
      </c>
      <c r="C476" s="70">
        <v>953</v>
      </c>
      <c r="D476" s="70" t="s">
        <v>185</v>
      </c>
      <c r="E476" s="70" t="s">
        <v>373</v>
      </c>
      <c r="F476" s="68"/>
      <c r="G476" s="63">
        <f>G477</f>
        <v>34</v>
      </c>
      <c r="H476" s="63">
        <f t="shared" ref="H476:I476" si="248">H477</f>
        <v>34</v>
      </c>
      <c r="I476" s="63">
        <f t="shared" si="248"/>
        <v>34</v>
      </c>
    </row>
    <row r="477" spans="1:13" ht="27.6">
      <c r="A477" s="68">
        <v>465</v>
      </c>
      <c r="B477" s="111" t="s">
        <v>74</v>
      </c>
      <c r="C477" s="70">
        <v>953</v>
      </c>
      <c r="D477" s="70" t="s">
        <v>185</v>
      </c>
      <c r="E477" s="70" t="s">
        <v>373</v>
      </c>
      <c r="F477" s="68">
        <v>600</v>
      </c>
      <c r="G477" s="63">
        <f>G478</f>
        <v>34</v>
      </c>
      <c r="H477" s="63">
        <f t="shared" ref="H477:I477" si="249">H478</f>
        <v>34</v>
      </c>
      <c r="I477" s="63">
        <f t="shared" si="249"/>
        <v>34</v>
      </c>
    </row>
    <row r="478" spans="1:13">
      <c r="A478" s="68">
        <v>466</v>
      </c>
      <c r="B478" s="111" t="s">
        <v>96</v>
      </c>
      <c r="C478" s="70">
        <v>953</v>
      </c>
      <c r="D478" s="70" t="s">
        <v>185</v>
      </c>
      <c r="E478" s="70" t="s">
        <v>373</v>
      </c>
      <c r="F478" s="68">
        <v>610</v>
      </c>
      <c r="G478" s="63">
        <v>34</v>
      </c>
      <c r="H478" s="63">
        <v>34</v>
      </c>
      <c r="I478" s="63">
        <v>34</v>
      </c>
    </row>
    <row r="479" spans="1:13">
      <c r="A479" s="68">
        <v>467</v>
      </c>
      <c r="B479" s="111" t="s">
        <v>129</v>
      </c>
      <c r="C479" s="70">
        <v>953</v>
      </c>
      <c r="D479" s="70" t="s">
        <v>186</v>
      </c>
      <c r="E479" s="68"/>
      <c r="F479" s="100"/>
      <c r="G479" s="80">
        <f>G480</f>
        <v>168.6</v>
      </c>
      <c r="H479" s="80">
        <f t="shared" ref="H479:I480" si="250">H480</f>
        <v>168.6</v>
      </c>
      <c r="I479" s="80">
        <f t="shared" si="250"/>
        <v>168.6</v>
      </c>
    </row>
    <row r="480" spans="1:13" ht="27.6">
      <c r="A480" s="68">
        <v>468</v>
      </c>
      <c r="B480" s="88" t="s">
        <v>121</v>
      </c>
      <c r="C480" s="70">
        <v>953</v>
      </c>
      <c r="D480" s="70" t="s">
        <v>186</v>
      </c>
      <c r="E480" s="70" t="s">
        <v>368</v>
      </c>
      <c r="F480" s="100"/>
      <c r="G480" s="80">
        <f>G481</f>
        <v>168.6</v>
      </c>
      <c r="H480" s="80">
        <f t="shared" si="250"/>
        <v>168.6</v>
      </c>
      <c r="I480" s="80">
        <f t="shared" si="250"/>
        <v>168.6</v>
      </c>
    </row>
    <row r="481" spans="1:13">
      <c r="A481" s="68">
        <v>469</v>
      </c>
      <c r="B481" s="99" t="s">
        <v>130</v>
      </c>
      <c r="C481" s="70">
        <v>953</v>
      </c>
      <c r="D481" s="70" t="s">
        <v>186</v>
      </c>
      <c r="E481" s="70" t="s">
        <v>374</v>
      </c>
      <c r="F481" s="100"/>
      <c r="G481" s="63">
        <f>G482</f>
        <v>168.6</v>
      </c>
      <c r="H481" s="63">
        <f t="shared" ref="H481:I481" si="251">H482</f>
        <v>168.6</v>
      </c>
      <c r="I481" s="63">
        <f t="shared" si="251"/>
        <v>168.6</v>
      </c>
    </row>
    <row r="482" spans="1:13" ht="41.4">
      <c r="A482" s="68">
        <v>470</v>
      </c>
      <c r="B482" s="99" t="s">
        <v>131</v>
      </c>
      <c r="C482" s="70">
        <v>953</v>
      </c>
      <c r="D482" s="70" t="s">
        <v>186</v>
      </c>
      <c r="E482" s="70" t="s">
        <v>375</v>
      </c>
      <c r="F482" s="100"/>
      <c r="G482" s="63">
        <f>G483+G485</f>
        <v>168.6</v>
      </c>
      <c r="H482" s="63">
        <f t="shared" ref="H482:I482" si="252">H483+H485</f>
        <v>168.6</v>
      </c>
      <c r="I482" s="63">
        <f t="shared" si="252"/>
        <v>168.6</v>
      </c>
      <c r="K482" s="24">
        <v>168.6</v>
      </c>
      <c r="L482" s="24">
        <v>168.6</v>
      </c>
      <c r="M482" s="24">
        <v>168.6</v>
      </c>
    </row>
    <row r="483" spans="1:13" ht="41.4">
      <c r="A483" s="68">
        <v>471</v>
      </c>
      <c r="B483" s="111" t="s">
        <v>18</v>
      </c>
      <c r="C483" s="70">
        <v>953</v>
      </c>
      <c r="D483" s="70" t="s">
        <v>186</v>
      </c>
      <c r="E483" s="70" t="s">
        <v>375</v>
      </c>
      <c r="F483" s="100">
        <v>100</v>
      </c>
      <c r="G483" s="63">
        <f>G484</f>
        <v>20.82</v>
      </c>
      <c r="H483" s="63">
        <f t="shared" ref="H483:I483" si="253">H484</f>
        <v>20.82</v>
      </c>
      <c r="I483" s="63">
        <f t="shared" si="253"/>
        <v>20.82</v>
      </c>
    </row>
    <row r="484" spans="1:13">
      <c r="A484" s="68">
        <v>472</v>
      </c>
      <c r="B484" s="111" t="s">
        <v>19</v>
      </c>
      <c r="C484" s="70">
        <v>953</v>
      </c>
      <c r="D484" s="70" t="s">
        <v>186</v>
      </c>
      <c r="E484" s="70" t="s">
        <v>375</v>
      </c>
      <c r="F484" s="100">
        <v>120</v>
      </c>
      <c r="G484" s="63">
        <v>20.82</v>
      </c>
      <c r="H484" s="63">
        <v>20.82</v>
      </c>
      <c r="I484" s="63">
        <v>20.82</v>
      </c>
    </row>
    <row r="485" spans="1:13">
      <c r="A485" s="68">
        <v>473</v>
      </c>
      <c r="B485" s="111" t="s">
        <v>25</v>
      </c>
      <c r="C485" s="70">
        <v>953</v>
      </c>
      <c r="D485" s="70" t="s">
        <v>186</v>
      </c>
      <c r="E485" s="70" t="s">
        <v>375</v>
      </c>
      <c r="F485" s="100">
        <v>200</v>
      </c>
      <c r="G485" s="63">
        <f>G486</f>
        <v>147.78</v>
      </c>
      <c r="H485" s="63">
        <f t="shared" ref="H485:I485" si="254">H486</f>
        <v>147.78</v>
      </c>
      <c r="I485" s="63">
        <f t="shared" si="254"/>
        <v>147.78</v>
      </c>
    </row>
    <row r="486" spans="1:13">
      <c r="A486" s="68">
        <v>474</v>
      </c>
      <c r="B486" s="111" t="s">
        <v>26</v>
      </c>
      <c r="C486" s="70">
        <v>953</v>
      </c>
      <c r="D486" s="70" t="s">
        <v>186</v>
      </c>
      <c r="E486" s="70" t="s">
        <v>375</v>
      </c>
      <c r="F486" s="100">
        <v>240</v>
      </c>
      <c r="G486" s="63">
        <v>147.78</v>
      </c>
      <c r="H486" s="63">
        <v>147.78</v>
      </c>
      <c r="I486" s="63">
        <v>147.78</v>
      </c>
    </row>
    <row r="487" spans="1:13">
      <c r="A487" s="68">
        <v>475</v>
      </c>
      <c r="B487" s="88" t="s">
        <v>132</v>
      </c>
      <c r="C487" s="70">
        <v>953</v>
      </c>
      <c r="D487" s="70" t="s">
        <v>187</v>
      </c>
      <c r="E487" s="68"/>
      <c r="F487" s="100"/>
      <c r="G487" s="63">
        <f>G488</f>
        <v>2025.6799999999998</v>
      </c>
      <c r="H487" s="63">
        <f t="shared" ref="H487:I487" si="255">H488</f>
        <v>2025.6799999999998</v>
      </c>
      <c r="I487" s="63">
        <f t="shared" si="255"/>
        <v>2025.6799999999998</v>
      </c>
    </row>
    <row r="488" spans="1:13">
      <c r="A488" s="68">
        <v>476</v>
      </c>
      <c r="B488" s="99" t="s">
        <v>122</v>
      </c>
      <c r="C488" s="70">
        <v>953</v>
      </c>
      <c r="D488" s="70" t="s">
        <v>187</v>
      </c>
      <c r="E488" s="70" t="s">
        <v>369</v>
      </c>
      <c r="F488" s="100"/>
      <c r="G488" s="63">
        <f>G489</f>
        <v>2025.6799999999998</v>
      </c>
      <c r="H488" s="63">
        <f t="shared" ref="H488:I488" si="256">H489</f>
        <v>2025.6799999999998</v>
      </c>
      <c r="I488" s="63">
        <f t="shared" si="256"/>
        <v>2025.6799999999998</v>
      </c>
    </row>
    <row r="489" spans="1:13" ht="27.6">
      <c r="A489" s="68">
        <v>477</v>
      </c>
      <c r="B489" s="103" t="s">
        <v>260</v>
      </c>
      <c r="C489" s="70">
        <v>953</v>
      </c>
      <c r="D489" s="70" t="s">
        <v>187</v>
      </c>
      <c r="E489" s="70" t="s">
        <v>376</v>
      </c>
      <c r="F489" s="100"/>
      <c r="G489" s="60">
        <f>G490+G492</f>
        <v>2025.6799999999998</v>
      </c>
      <c r="H489" s="60">
        <f t="shared" ref="H489:I489" si="257">H490+H492</f>
        <v>2025.6799999999998</v>
      </c>
      <c r="I489" s="60">
        <f t="shared" si="257"/>
        <v>2025.6799999999998</v>
      </c>
    </row>
    <row r="490" spans="1:13">
      <c r="A490" s="68">
        <v>478</v>
      </c>
      <c r="B490" s="111" t="s">
        <v>25</v>
      </c>
      <c r="C490" s="70">
        <v>953</v>
      </c>
      <c r="D490" s="70" t="s">
        <v>187</v>
      </c>
      <c r="E490" s="70" t="s">
        <v>376</v>
      </c>
      <c r="F490" s="100">
        <v>200</v>
      </c>
      <c r="G490" s="60">
        <f>G491</f>
        <v>12.08</v>
      </c>
      <c r="H490" s="60">
        <f t="shared" ref="H490:I490" si="258">H491</f>
        <v>12.08</v>
      </c>
      <c r="I490" s="60">
        <f t="shared" si="258"/>
        <v>12.08</v>
      </c>
    </row>
    <row r="491" spans="1:13">
      <c r="A491" s="68">
        <v>479</v>
      </c>
      <c r="B491" s="111" t="s">
        <v>26</v>
      </c>
      <c r="C491" s="70">
        <v>953</v>
      </c>
      <c r="D491" s="70" t="s">
        <v>187</v>
      </c>
      <c r="E491" s="70" t="s">
        <v>376</v>
      </c>
      <c r="F491" s="100">
        <v>240</v>
      </c>
      <c r="G491" s="60">
        <v>12.08</v>
      </c>
      <c r="H491" s="60">
        <v>12.08</v>
      </c>
      <c r="I491" s="60">
        <v>12.08</v>
      </c>
    </row>
    <row r="492" spans="1:13">
      <c r="A492" s="68">
        <v>480</v>
      </c>
      <c r="B492" s="111" t="s">
        <v>124</v>
      </c>
      <c r="C492" s="70">
        <v>953</v>
      </c>
      <c r="D492" s="70" t="s">
        <v>187</v>
      </c>
      <c r="E492" s="70" t="s">
        <v>376</v>
      </c>
      <c r="F492" s="100">
        <v>300</v>
      </c>
      <c r="G492" s="60">
        <f>G493</f>
        <v>2013.6</v>
      </c>
      <c r="H492" s="60">
        <f t="shared" ref="H492:I492" si="259">H493</f>
        <v>2013.6</v>
      </c>
      <c r="I492" s="60">
        <f t="shared" si="259"/>
        <v>2013.6</v>
      </c>
    </row>
    <row r="493" spans="1:13" ht="27.6">
      <c r="A493" s="68">
        <v>481</v>
      </c>
      <c r="B493" s="111" t="s">
        <v>256</v>
      </c>
      <c r="C493" s="70">
        <v>953</v>
      </c>
      <c r="D493" s="70" t="s">
        <v>187</v>
      </c>
      <c r="E493" s="70" t="s">
        <v>376</v>
      </c>
      <c r="F493" s="100">
        <v>320</v>
      </c>
      <c r="G493" s="60">
        <v>2013.6</v>
      </c>
      <c r="H493" s="60">
        <v>2013.6</v>
      </c>
      <c r="I493" s="60">
        <v>2013.6</v>
      </c>
    </row>
    <row r="494" spans="1:13">
      <c r="A494" s="68">
        <v>482</v>
      </c>
      <c r="B494" s="88" t="s">
        <v>132</v>
      </c>
      <c r="C494" s="70">
        <v>953</v>
      </c>
      <c r="D494" s="70" t="s">
        <v>187</v>
      </c>
      <c r="E494" s="68"/>
      <c r="F494" s="100"/>
      <c r="G494" s="80">
        <f>G495</f>
        <v>9284.7899999999991</v>
      </c>
      <c r="H494" s="80">
        <f t="shared" ref="H494:I494" si="260">H495</f>
        <v>9284.7899999999991</v>
      </c>
      <c r="I494" s="80">
        <f t="shared" si="260"/>
        <v>9284.7899999999991</v>
      </c>
    </row>
    <row r="495" spans="1:13" ht="27.6">
      <c r="A495" s="68">
        <v>483</v>
      </c>
      <c r="B495" s="88" t="s">
        <v>121</v>
      </c>
      <c r="C495" s="70">
        <v>953</v>
      </c>
      <c r="D495" s="70" t="s">
        <v>187</v>
      </c>
      <c r="E495" s="70" t="s">
        <v>368</v>
      </c>
      <c r="F495" s="100"/>
      <c r="G495" s="80">
        <f>G513+G496+G508</f>
        <v>9284.7899999999991</v>
      </c>
      <c r="H495" s="80">
        <f>H513+H496+H508</f>
        <v>9284.7899999999991</v>
      </c>
      <c r="I495" s="80">
        <f>I513+I496+I508</f>
        <v>9284.7899999999991</v>
      </c>
    </row>
    <row r="496" spans="1:13" ht="27.6">
      <c r="A496" s="68">
        <v>484</v>
      </c>
      <c r="B496" s="103" t="s">
        <v>136</v>
      </c>
      <c r="C496" s="70">
        <v>953</v>
      </c>
      <c r="D496" s="70" t="s">
        <v>187</v>
      </c>
      <c r="E496" s="70" t="s">
        <v>377</v>
      </c>
      <c r="F496" s="100"/>
      <c r="G496" s="80">
        <f>G497+G502</f>
        <v>1361.8</v>
      </c>
      <c r="H496" s="80">
        <f>H497+H502</f>
        <v>1361.8</v>
      </c>
      <c r="I496" s="80">
        <f>I497+I502</f>
        <v>1361.8</v>
      </c>
    </row>
    <row r="497" spans="1:9" ht="27.6">
      <c r="A497" s="68">
        <v>485</v>
      </c>
      <c r="B497" s="99" t="s">
        <v>235</v>
      </c>
      <c r="C497" s="70">
        <v>953</v>
      </c>
      <c r="D497" s="70" t="s">
        <v>187</v>
      </c>
      <c r="E497" s="70" t="s">
        <v>378</v>
      </c>
      <c r="F497" s="100"/>
      <c r="G497" s="63">
        <f>G500+G498</f>
        <v>740</v>
      </c>
      <c r="H497" s="63">
        <f t="shared" ref="H497:I497" si="261">H500+H498</f>
        <v>740</v>
      </c>
      <c r="I497" s="63">
        <f t="shared" si="261"/>
        <v>740</v>
      </c>
    </row>
    <row r="498" spans="1:9">
      <c r="A498" s="68">
        <v>486</v>
      </c>
      <c r="B498" s="111" t="s">
        <v>25</v>
      </c>
      <c r="C498" s="70">
        <v>953</v>
      </c>
      <c r="D498" s="70" t="s">
        <v>187</v>
      </c>
      <c r="E498" s="70" t="s">
        <v>378</v>
      </c>
      <c r="F498" s="100">
        <v>200</v>
      </c>
      <c r="G498" s="63">
        <f>G499</f>
        <v>7.4</v>
      </c>
      <c r="H498" s="63">
        <f t="shared" ref="H498:I498" si="262">H499</f>
        <v>7.4</v>
      </c>
      <c r="I498" s="63">
        <f t="shared" si="262"/>
        <v>7.4</v>
      </c>
    </row>
    <row r="499" spans="1:9">
      <c r="A499" s="68">
        <v>487</v>
      </c>
      <c r="B499" s="111" t="s">
        <v>26</v>
      </c>
      <c r="C499" s="70">
        <v>953</v>
      </c>
      <c r="D499" s="70" t="s">
        <v>187</v>
      </c>
      <c r="E499" s="70" t="s">
        <v>378</v>
      </c>
      <c r="F499" s="100">
        <v>240</v>
      </c>
      <c r="G499" s="63">
        <v>7.4</v>
      </c>
      <c r="H499" s="63">
        <v>7.4</v>
      </c>
      <c r="I499" s="63">
        <v>7.4</v>
      </c>
    </row>
    <row r="500" spans="1:9">
      <c r="A500" s="68">
        <v>488</v>
      </c>
      <c r="B500" s="111" t="s">
        <v>124</v>
      </c>
      <c r="C500" s="70">
        <v>953</v>
      </c>
      <c r="D500" s="70" t="s">
        <v>187</v>
      </c>
      <c r="E500" s="70" t="s">
        <v>378</v>
      </c>
      <c r="F500" s="100">
        <v>300</v>
      </c>
      <c r="G500" s="63">
        <f>G501</f>
        <v>732.6</v>
      </c>
      <c r="H500" s="63">
        <f t="shared" ref="H500:I500" si="263">H501</f>
        <v>732.6</v>
      </c>
      <c r="I500" s="63">
        <f t="shared" si="263"/>
        <v>732.6</v>
      </c>
    </row>
    <row r="501" spans="1:9">
      <c r="A501" s="68">
        <v>489</v>
      </c>
      <c r="B501" s="99" t="s">
        <v>125</v>
      </c>
      <c r="C501" s="70">
        <v>953</v>
      </c>
      <c r="D501" s="70" t="s">
        <v>187</v>
      </c>
      <c r="E501" s="70" t="s">
        <v>378</v>
      </c>
      <c r="F501" s="100">
        <v>310</v>
      </c>
      <c r="G501" s="63">
        <v>732.6</v>
      </c>
      <c r="H501" s="63">
        <v>732.6</v>
      </c>
      <c r="I501" s="63">
        <v>732.6</v>
      </c>
    </row>
    <row r="502" spans="1:9" ht="41.4">
      <c r="A502" s="68">
        <v>490</v>
      </c>
      <c r="B502" s="88" t="s">
        <v>237</v>
      </c>
      <c r="C502" s="70">
        <v>953</v>
      </c>
      <c r="D502" s="70" t="s">
        <v>187</v>
      </c>
      <c r="E502" s="70" t="s">
        <v>379</v>
      </c>
      <c r="F502" s="100"/>
      <c r="G502" s="63">
        <f>G503+G505</f>
        <v>621.79999999999995</v>
      </c>
      <c r="H502" s="63">
        <f t="shared" ref="H502:I502" si="264">H503+H505</f>
        <v>621.79999999999995</v>
      </c>
      <c r="I502" s="63">
        <f t="shared" si="264"/>
        <v>621.79999999999995</v>
      </c>
    </row>
    <row r="503" spans="1:9">
      <c r="A503" s="68">
        <v>491</v>
      </c>
      <c r="B503" s="111" t="s">
        <v>25</v>
      </c>
      <c r="C503" s="70">
        <v>953</v>
      </c>
      <c r="D503" s="70" t="s">
        <v>187</v>
      </c>
      <c r="E503" s="70" t="s">
        <v>379</v>
      </c>
      <c r="F503" s="100">
        <v>200</v>
      </c>
      <c r="G503" s="63">
        <f>G504</f>
        <v>7</v>
      </c>
      <c r="H503" s="63">
        <f t="shared" ref="H503:I503" si="265">H504</f>
        <v>7</v>
      </c>
      <c r="I503" s="63">
        <f t="shared" si="265"/>
        <v>7</v>
      </c>
    </row>
    <row r="504" spans="1:9">
      <c r="A504" s="68">
        <v>492</v>
      </c>
      <c r="B504" s="111" t="s">
        <v>26</v>
      </c>
      <c r="C504" s="70">
        <v>953</v>
      </c>
      <c r="D504" s="70" t="s">
        <v>187</v>
      </c>
      <c r="E504" s="70" t="s">
        <v>379</v>
      </c>
      <c r="F504" s="100">
        <v>240</v>
      </c>
      <c r="G504" s="63">
        <v>7</v>
      </c>
      <c r="H504" s="63">
        <v>7</v>
      </c>
      <c r="I504" s="63">
        <v>7</v>
      </c>
    </row>
    <row r="505" spans="1:9">
      <c r="A505" s="68">
        <v>493</v>
      </c>
      <c r="B505" s="111" t="s">
        <v>124</v>
      </c>
      <c r="C505" s="70">
        <v>953</v>
      </c>
      <c r="D505" s="70" t="s">
        <v>187</v>
      </c>
      <c r="E505" s="70" t="s">
        <v>379</v>
      </c>
      <c r="F505" s="100">
        <v>300</v>
      </c>
      <c r="G505" s="63">
        <f>G506+G507</f>
        <v>614.79999999999995</v>
      </c>
      <c r="H505" s="63">
        <f>H506+H507</f>
        <v>614.79999999999995</v>
      </c>
      <c r="I505" s="63">
        <f>I506+I507</f>
        <v>614.79999999999995</v>
      </c>
    </row>
    <row r="506" spans="1:9">
      <c r="A506" s="68">
        <v>494</v>
      </c>
      <c r="B506" s="99" t="s">
        <v>125</v>
      </c>
      <c r="C506" s="70">
        <v>953</v>
      </c>
      <c r="D506" s="70" t="s">
        <v>187</v>
      </c>
      <c r="E506" s="70" t="s">
        <v>379</v>
      </c>
      <c r="F506" s="100">
        <v>310</v>
      </c>
      <c r="G506" s="63">
        <v>82.8</v>
      </c>
      <c r="H506" s="63">
        <v>82.8</v>
      </c>
      <c r="I506" s="63">
        <v>82.8</v>
      </c>
    </row>
    <row r="507" spans="1:9">
      <c r="A507" s="68">
        <v>495</v>
      </c>
      <c r="B507" s="111" t="s">
        <v>137</v>
      </c>
      <c r="C507" s="70">
        <v>953</v>
      </c>
      <c r="D507" s="70" t="s">
        <v>187</v>
      </c>
      <c r="E507" s="70" t="s">
        <v>379</v>
      </c>
      <c r="F507" s="100">
        <v>320</v>
      </c>
      <c r="G507" s="63">
        <v>532</v>
      </c>
      <c r="H507" s="63">
        <v>532</v>
      </c>
      <c r="I507" s="63">
        <v>532</v>
      </c>
    </row>
    <row r="508" spans="1:9">
      <c r="A508" s="68">
        <v>496</v>
      </c>
      <c r="B508" s="99" t="s">
        <v>130</v>
      </c>
      <c r="C508" s="70">
        <v>953</v>
      </c>
      <c r="D508" s="70" t="s">
        <v>187</v>
      </c>
      <c r="E508" s="70" t="s">
        <v>374</v>
      </c>
      <c r="F508" s="100"/>
      <c r="G508" s="63">
        <f>G509</f>
        <v>825</v>
      </c>
      <c r="H508" s="63">
        <f t="shared" ref="H508:I508" si="266">H509</f>
        <v>825</v>
      </c>
      <c r="I508" s="63">
        <f t="shared" si="266"/>
        <v>825</v>
      </c>
    </row>
    <row r="509" spans="1:9">
      <c r="A509" s="68">
        <v>497</v>
      </c>
      <c r="B509" s="101" t="s">
        <v>238</v>
      </c>
      <c r="C509" s="70">
        <v>953</v>
      </c>
      <c r="D509" s="70" t="s">
        <v>187</v>
      </c>
      <c r="E509" s="70" t="s">
        <v>380</v>
      </c>
      <c r="F509" s="100"/>
      <c r="G509" s="63">
        <f>G510</f>
        <v>825</v>
      </c>
      <c r="H509" s="63">
        <f t="shared" ref="H509:I509" si="267">H510</f>
        <v>825</v>
      </c>
      <c r="I509" s="63">
        <f t="shared" si="267"/>
        <v>825</v>
      </c>
    </row>
    <row r="510" spans="1:9">
      <c r="A510" s="68">
        <v>498</v>
      </c>
      <c r="B510" s="111" t="s">
        <v>124</v>
      </c>
      <c r="C510" s="70">
        <v>953</v>
      </c>
      <c r="D510" s="70" t="s">
        <v>187</v>
      </c>
      <c r="E510" s="70" t="s">
        <v>380</v>
      </c>
      <c r="F510" s="100">
        <v>300</v>
      </c>
      <c r="G510" s="63">
        <f>G511+G512</f>
        <v>825</v>
      </c>
      <c r="H510" s="63">
        <f t="shared" ref="H510:I510" si="268">H511+H512</f>
        <v>825</v>
      </c>
      <c r="I510" s="63">
        <f t="shared" si="268"/>
        <v>825</v>
      </c>
    </row>
    <row r="511" spans="1:9">
      <c r="A511" s="68">
        <v>499</v>
      </c>
      <c r="B511" s="99" t="s">
        <v>125</v>
      </c>
      <c r="C511" s="70">
        <v>953</v>
      </c>
      <c r="D511" s="70" t="s">
        <v>187</v>
      </c>
      <c r="E511" s="70" t="s">
        <v>380</v>
      </c>
      <c r="F511" s="100">
        <v>310</v>
      </c>
      <c r="G511" s="63">
        <v>75</v>
      </c>
      <c r="H511" s="63">
        <v>75</v>
      </c>
      <c r="I511" s="63">
        <v>75</v>
      </c>
    </row>
    <row r="512" spans="1:9" ht="27.6">
      <c r="A512" s="68">
        <v>500</v>
      </c>
      <c r="B512" s="111" t="s">
        <v>256</v>
      </c>
      <c r="C512" s="70">
        <v>953</v>
      </c>
      <c r="D512" s="70" t="s">
        <v>187</v>
      </c>
      <c r="E512" s="70" t="s">
        <v>380</v>
      </c>
      <c r="F512" s="100">
        <v>320</v>
      </c>
      <c r="G512" s="63">
        <v>750</v>
      </c>
      <c r="H512" s="63">
        <v>750</v>
      </c>
      <c r="I512" s="63">
        <v>750</v>
      </c>
    </row>
    <row r="513" spans="1:13">
      <c r="A513" s="68">
        <v>501</v>
      </c>
      <c r="B513" s="99" t="s">
        <v>122</v>
      </c>
      <c r="C513" s="70">
        <v>953</v>
      </c>
      <c r="D513" s="70" t="s">
        <v>187</v>
      </c>
      <c r="E513" s="70" t="s">
        <v>369</v>
      </c>
      <c r="F513" s="100"/>
      <c r="G513" s="63">
        <f>G519+G514</f>
        <v>7097.99</v>
      </c>
      <c r="H513" s="63">
        <f>H519+H514</f>
        <v>7097.99</v>
      </c>
      <c r="I513" s="63">
        <f>I519+I514</f>
        <v>7097.99</v>
      </c>
    </row>
    <row r="514" spans="1:13">
      <c r="A514" s="68">
        <v>502</v>
      </c>
      <c r="B514" s="102" t="s">
        <v>135</v>
      </c>
      <c r="C514" s="70">
        <v>953</v>
      </c>
      <c r="D514" s="70" t="s">
        <v>187</v>
      </c>
      <c r="E514" s="70" t="s">
        <v>381</v>
      </c>
      <c r="F514" s="100"/>
      <c r="G514" s="63">
        <f>G515+G517</f>
        <v>1213.29</v>
      </c>
      <c r="H514" s="63">
        <f>H515+H517</f>
        <v>1213.29</v>
      </c>
      <c r="I514" s="63">
        <f>I515+I517</f>
        <v>1213.29</v>
      </c>
    </row>
    <row r="515" spans="1:13" ht="41.4">
      <c r="A515" s="68">
        <v>503</v>
      </c>
      <c r="B515" s="111" t="s">
        <v>18</v>
      </c>
      <c r="C515" s="70">
        <v>953</v>
      </c>
      <c r="D515" s="70" t="s">
        <v>187</v>
      </c>
      <c r="E515" s="70" t="s">
        <v>381</v>
      </c>
      <c r="F515" s="100">
        <v>100</v>
      </c>
      <c r="G515" s="63">
        <f>G516</f>
        <v>1123.29</v>
      </c>
      <c r="H515" s="63">
        <f t="shared" ref="H515:I515" si="269">H516</f>
        <v>1123.29</v>
      </c>
      <c r="I515" s="63">
        <f t="shared" si="269"/>
        <v>1123.29</v>
      </c>
    </row>
    <row r="516" spans="1:13">
      <c r="A516" s="68">
        <v>504</v>
      </c>
      <c r="B516" s="111" t="s">
        <v>19</v>
      </c>
      <c r="C516" s="70">
        <v>953</v>
      </c>
      <c r="D516" s="70" t="s">
        <v>187</v>
      </c>
      <c r="E516" s="70" t="s">
        <v>381</v>
      </c>
      <c r="F516" s="100">
        <v>120</v>
      </c>
      <c r="G516" s="63">
        <v>1123.29</v>
      </c>
      <c r="H516" s="63">
        <v>1123.29</v>
      </c>
      <c r="I516" s="63">
        <v>1123.29</v>
      </c>
    </row>
    <row r="517" spans="1:13">
      <c r="A517" s="68">
        <v>505</v>
      </c>
      <c r="B517" s="111" t="s">
        <v>25</v>
      </c>
      <c r="C517" s="70">
        <v>953</v>
      </c>
      <c r="D517" s="70" t="s">
        <v>187</v>
      </c>
      <c r="E517" s="70" t="s">
        <v>381</v>
      </c>
      <c r="F517" s="100">
        <v>200</v>
      </c>
      <c r="G517" s="63">
        <f>G518</f>
        <v>90</v>
      </c>
      <c r="H517" s="63">
        <f t="shared" ref="H517:I517" si="270">H518</f>
        <v>90</v>
      </c>
      <c r="I517" s="63">
        <f t="shared" si="270"/>
        <v>90</v>
      </c>
    </row>
    <row r="518" spans="1:13">
      <c r="A518" s="68">
        <v>506</v>
      </c>
      <c r="B518" s="111" t="s">
        <v>26</v>
      </c>
      <c r="C518" s="70">
        <v>953</v>
      </c>
      <c r="D518" s="70" t="s">
        <v>187</v>
      </c>
      <c r="E518" s="70" t="s">
        <v>381</v>
      </c>
      <c r="F518" s="100">
        <v>240</v>
      </c>
      <c r="G518" s="63">
        <v>90</v>
      </c>
      <c r="H518" s="63">
        <v>90</v>
      </c>
      <c r="I518" s="63">
        <v>90</v>
      </c>
    </row>
    <row r="519" spans="1:13" ht="27.6">
      <c r="A519" s="68">
        <v>507</v>
      </c>
      <c r="B519" s="103" t="s">
        <v>133</v>
      </c>
      <c r="C519" s="70">
        <v>953</v>
      </c>
      <c r="D519" s="70" t="s">
        <v>187</v>
      </c>
      <c r="E519" s="70" t="s">
        <v>382</v>
      </c>
      <c r="F519" s="100"/>
      <c r="G519" s="63">
        <f>G520+G522+G524</f>
        <v>5884.7</v>
      </c>
      <c r="H519" s="63">
        <f>H520+H522+H524</f>
        <v>5884.7</v>
      </c>
      <c r="I519" s="63">
        <f>I520+I522+I524</f>
        <v>5884.7</v>
      </c>
      <c r="K519" s="24">
        <v>5884.7</v>
      </c>
      <c r="L519" s="24">
        <v>5884.7</v>
      </c>
      <c r="M519" s="24">
        <v>5884.7</v>
      </c>
    </row>
    <row r="520" spans="1:13" ht="41.4">
      <c r="A520" s="68">
        <v>508</v>
      </c>
      <c r="B520" s="111" t="s">
        <v>18</v>
      </c>
      <c r="C520" s="70">
        <v>953</v>
      </c>
      <c r="D520" s="70" t="s">
        <v>187</v>
      </c>
      <c r="E520" s="70" t="s">
        <v>382</v>
      </c>
      <c r="F520" s="100">
        <v>100</v>
      </c>
      <c r="G520" s="63">
        <f>G521</f>
        <v>5404.28</v>
      </c>
      <c r="H520" s="63">
        <f t="shared" ref="H520:I520" si="271">H521</f>
        <v>5404.28</v>
      </c>
      <c r="I520" s="63">
        <f t="shared" si="271"/>
        <v>5404.28</v>
      </c>
    </row>
    <row r="521" spans="1:13">
      <c r="A521" s="68">
        <v>509</v>
      </c>
      <c r="B521" s="111" t="s">
        <v>19</v>
      </c>
      <c r="C521" s="70">
        <v>953</v>
      </c>
      <c r="D521" s="70" t="s">
        <v>187</v>
      </c>
      <c r="E521" s="70" t="s">
        <v>382</v>
      </c>
      <c r="F521" s="100">
        <v>120</v>
      </c>
      <c r="G521" s="63">
        <v>5404.28</v>
      </c>
      <c r="H521" s="63">
        <v>5404.28</v>
      </c>
      <c r="I521" s="63">
        <v>5404.28</v>
      </c>
    </row>
    <row r="522" spans="1:13">
      <c r="A522" s="68">
        <v>510</v>
      </c>
      <c r="B522" s="111" t="s">
        <v>25</v>
      </c>
      <c r="C522" s="70">
        <v>953</v>
      </c>
      <c r="D522" s="70" t="s">
        <v>187</v>
      </c>
      <c r="E522" s="70" t="s">
        <v>382</v>
      </c>
      <c r="F522" s="100">
        <v>200</v>
      </c>
      <c r="G522" s="63">
        <f>G523</f>
        <v>477.42</v>
      </c>
      <c r="H522" s="63">
        <f t="shared" ref="H522:I522" si="272">H523</f>
        <v>477.42</v>
      </c>
      <c r="I522" s="63">
        <f t="shared" si="272"/>
        <v>477.42</v>
      </c>
    </row>
    <row r="523" spans="1:13">
      <c r="A523" s="68">
        <v>511</v>
      </c>
      <c r="B523" s="111" t="s">
        <v>26</v>
      </c>
      <c r="C523" s="70">
        <v>953</v>
      </c>
      <c r="D523" s="70" t="s">
        <v>187</v>
      </c>
      <c r="E523" s="70" t="s">
        <v>382</v>
      </c>
      <c r="F523" s="100">
        <v>240</v>
      </c>
      <c r="G523" s="63">
        <v>477.42</v>
      </c>
      <c r="H523" s="63">
        <v>477.42</v>
      </c>
      <c r="I523" s="63">
        <v>477.42</v>
      </c>
    </row>
    <row r="524" spans="1:13">
      <c r="A524" s="68">
        <v>512</v>
      </c>
      <c r="B524" s="111" t="s">
        <v>47</v>
      </c>
      <c r="C524" s="70">
        <v>953</v>
      </c>
      <c r="D524" s="70" t="s">
        <v>187</v>
      </c>
      <c r="E524" s="70" t="s">
        <v>382</v>
      </c>
      <c r="F524" s="100">
        <v>800</v>
      </c>
      <c r="G524" s="63">
        <f>G525</f>
        <v>3</v>
      </c>
      <c r="H524" s="63">
        <f t="shared" ref="H524:I524" si="273">H525</f>
        <v>3</v>
      </c>
      <c r="I524" s="63">
        <f t="shared" si="273"/>
        <v>3</v>
      </c>
    </row>
    <row r="525" spans="1:13">
      <c r="A525" s="68">
        <v>513</v>
      </c>
      <c r="B525" s="111" t="s">
        <v>134</v>
      </c>
      <c r="C525" s="70">
        <v>953</v>
      </c>
      <c r="D525" s="70" t="s">
        <v>187</v>
      </c>
      <c r="E525" s="70" t="s">
        <v>382</v>
      </c>
      <c r="F525" s="100">
        <v>850</v>
      </c>
      <c r="G525" s="63">
        <v>3</v>
      </c>
      <c r="H525" s="63">
        <v>3</v>
      </c>
      <c r="I525" s="63">
        <v>3</v>
      </c>
    </row>
    <row r="526" spans="1:13" ht="30" customHeight="1">
      <c r="A526" s="68">
        <v>514</v>
      </c>
      <c r="B526" s="141" t="s">
        <v>414</v>
      </c>
      <c r="C526" s="136">
        <v>955</v>
      </c>
      <c r="D526" s="127"/>
      <c r="E526" s="127"/>
      <c r="F526" s="127"/>
      <c r="G526" s="132">
        <f>G527</f>
        <v>1390.0800000000002</v>
      </c>
      <c r="H526" s="132">
        <f t="shared" ref="H526:I526" si="274">H527</f>
        <v>1390.0800000000002</v>
      </c>
      <c r="I526" s="132">
        <f t="shared" si="274"/>
        <v>1390.0800000000002</v>
      </c>
    </row>
    <row r="527" spans="1:13">
      <c r="A527" s="68">
        <v>515</v>
      </c>
      <c r="B527" s="145" t="s">
        <v>142</v>
      </c>
      <c r="C527" s="70">
        <v>955</v>
      </c>
      <c r="D527" s="70" t="s">
        <v>143</v>
      </c>
      <c r="E527" s="100"/>
      <c r="F527" s="100"/>
      <c r="G527" s="63">
        <f>G528</f>
        <v>1390.0800000000002</v>
      </c>
      <c r="H527" s="63">
        <f t="shared" ref="H527:I529" si="275">H528</f>
        <v>1390.0800000000002</v>
      </c>
      <c r="I527" s="63">
        <f t="shared" si="275"/>
        <v>1390.0800000000002</v>
      </c>
    </row>
    <row r="528" spans="1:13" ht="27.6">
      <c r="A528" s="68">
        <v>516</v>
      </c>
      <c r="B528" s="111" t="s">
        <v>15</v>
      </c>
      <c r="C528" s="93">
        <v>955</v>
      </c>
      <c r="D528" s="93" t="s">
        <v>149</v>
      </c>
      <c r="E528" s="100"/>
      <c r="F528" s="100"/>
      <c r="G528" s="63">
        <f>G529</f>
        <v>1390.0800000000002</v>
      </c>
      <c r="H528" s="63">
        <f t="shared" si="275"/>
        <v>1390.0800000000002</v>
      </c>
      <c r="I528" s="63">
        <f t="shared" si="275"/>
        <v>1390.0800000000002</v>
      </c>
    </row>
    <row r="529" spans="1:9">
      <c r="A529" s="68">
        <v>517</v>
      </c>
      <c r="B529" s="111" t="s">
        <v>28</v>
      </c>
      <c r="C529" s="93">
        <v>955</v>
      </c>
      <c r="D529" s="93" t="s">
        <v>149</v>
      </c>
      <c r="E529" s="100">
        <v>9180000000</v>
      </c>
      <c r="F529" s="100"/>
      <c r="G529" s="63">
        <f>G530</f>
        <v>1390.0800000000002</v>
      </c>
      <c r="H529" s="63">
        <f t="shared" si="275"/>
        <v>1390.0800000000002</v>
      </c>
      <c r="I529" s="63">
        <f t="shared" si="275"/>
        <v>1390.0800000000002</v>
      </c>
    </row>
    <row r="530" spans="1:9">
      <c r="A530" s="68">
        <v>518</v>
      </c>
      <c r="B530" s="111" t="s">
        <v>114</v>
      </c>
      <c r="C530" s="93">
        <v>955</v>
      </c>
      <c r="D530" s="93" t="s">
        <v>149</v>
      </c>
      <c r="E530" s="100">
        <v>9180000210</v>
      </c>
      <c r="F530" s="100"/>
      <c r="G530" s="63">
        <f>G531+G533+G535</f>
        <v>1390.0800000000002</v>
      </c>
      <c r="H530" s="63">
        <f t="shared" ref="H530:I530" si="276">H531+H533+H535</f>
        <v>1390.0800000000002</v>
      </c>
      <c r="I530" s="63">
        <f t="shared" si="276"/>
        <v>1390.0800000000002</v>
      </c>
    </row>
    <row r="531" spans="1:9" ht="41.4">
      <c r="A531" s="68">
        <v>519</v>
      </c>
      <c r="B531" s="111" t="s">
        <v>18</v>
      </c>
      <c r="C531" s="93">
        <v>955</v>
      </c>
      <c r="D531" s="93" t="s">
        <v>149</v>
      </c>
      <c r="E531" s="100">
        <v>9180000210</v>
      </c>
      <c r="F531" s="100">
        <v>100</v>
      </c>
      <c r="G531" s="63">
        <f>G532</f>
        <v>1291.67</v>
      </c>
      <c r="H531" s="63">
        <f t="shared" ref="H531:I531" si="277">H532</f>
        <v>1291.67</v>
      </c>
      <c r="I531" s="63">
        <f t="shared" si="277"/>
        <v>1291.67</v>
      </c>
    </row>
    <row r="532" spans="1:9">
      <c r="A532" s="68">
        <v>520</v>
      </c>
      <c r="B532" s="111" t="s">
        <v>19</v>
      </c>
      <c r="C532" s="93">
        <v>955</v>
      </c>
      <c r="D532" s="93" t="s">
        <v>149</v>
      </c>
      <c r="E532" s="100">
        <v>9180000210</v>
      </c>
      <c r="F532" s="100">
        <v>120</v>
      </c>
      <c r="G532" s="63">
        <v>1291.67</v>
      </c>
      <c r="H532" s="63">
        <v>1291.67</v>
      </c>
      <c r="I532" s="63">
        <v>1291.67</v>
      </c>
    </row>
    <row r="533" spans="1:9">
      <c r="A533" s="68">
        <v>521</v>
      </c>
      <c r="B533" s="111" t="s">
        <v>25</v>
      </c>
      <c r="C533" s="93">
        <v>955</v>
      </c>
      <c r="D533" s="93" t="s">
        <v>149</v>
      </c>
      <c r="E533" s="100">
        <v>9180000210</v>
      </c>
      <c r="F533" s="100">
        <v>200</v>
      </c>
      <c r="G533" s="63">
        <f>G534</f>
        <v>97.41</v>
      </c>
      <c r="H533" s="63">
        <f t="shared" ref="H533:I533" si="278">H534</f>
        <v>97.41</v>
      </c>
      <c r="I533" s="63">
        <f t="shared" si="278"/>
        <v>97.41</v>
      </c>
    </row>
    <row r="534" spans="1:9">
      <c r="A534" s="68">
        <v>522</v>
      </c>
      <c r="B534" s="111" t="s">
        <v>26</v>
      </c>
      <c r="C534" s="93">
        <v>955</v>
      </c>
      <c r="D534" s="93" t="s">
        <v>149</v>
      </c>
      <c r="E534" s="100">
        <v>9180000210</v>
      </c>
      <c r="F534" s="100">
        <v>240</v>
      </c>
      <c r="G534" s="63">
        <f>98.41-1</f>
        <v>97.41</v>
      </c>
      <c r="H534" s="63">
        <f t="shared" ref="H534:I534" si="279">98.41-1</f>
        <v>97.41</v>
      </c>
      <c r="I534" s="63">
        <f t="shared" si="279"/>
        <v>97.41</v>
      </c>
    </row>
    <row r="535" spans="1:9">
      <c r="A535" s="68">
        <v>523</v>
      </c>
      <c r="B535" s="111" t="s">
        <v>47</v>
      </c>
      <c r="C535" s="93">
        <v>955</v>
      </c>
      <c r="D535" s="93" t="s">
        <v>149</v>
      </c>
      <c r="E535" s="100">
        <v>9180000210</v>
      </c>
      <c r="F535" s="100">
        <v>800</v>
      </c>
      <c r="G535" s="63">
        <f>G536</f>
        <v>1</v>
      </c>
      <c r="H535" s="63">
        <f t="shared" ref="H535:I535" si="280">H536</f>
        <v>1</v>
      </c>
      <c r="I535" s="63">
        <f t="shared" si="280"/>
        <v>1</v>
      </c>
    </row>
    <row r="536" spans="1:9">
      <c r="A536" s="68">
        <v>524</v>
      </c>
      <c r="B536" s="111" t="s">
        <v>134</v>
      </c>
      <c r="C536" s="93">
        <v>955</v>
      </c>
      <c r="D536" s="93" t="s">
        <v>149</v>
      </c>
      <c r="E536" s="100">
        <v>9180000210</v>
      </c>
      <c r="F536" s="100">
        <v>850</v>
      </c>
      <c r="G536" s="63">
        <v>1</v>
      </c>
      <c r="H536" s="63">
        <v>1</v>
      </c>
      <c r="I536" s="63">
        <v>1</v>
      </c>
    </row>
    <row r="537" spans="1:9" ht="33.75" customHeight="1">
      <c r="A537" s="68">
        <v>525</v>
      </c>
      <c r="B537" s="141" t="s">
        <v>415</v>
      </c>
      <c r="C537" s="136">
        <v>957</v>
      </c>
      <c r="D537" s="127"/>
      <c r="E537" s="127"/>
      <c r="F537" s="127"/>
      <c r="G537" s="132">
        <f>G538</f>
        <v>3887.0600000000004</v>
      </c>
      <c r="H537" s="132">
        <f t="shared" ref="H537:I539" si="281">H538</f>
        <v>3887.0600000000004</v>
      </c>
      <c r="I537" s="132">
        <f t="shared" si="281"/>
        <v>3887.0600000000004</v>
      </c>
    </row>
    <row r="538" spans="1:9">
      <c r="A538" s="68">
        <v>526</v>
      </c>
      <c r="B538" s="145" t="s">
        <v>142</v>
      </c>
      <c r="C538" s="70">
        <v>957</v>
      </c>
      <c r="D538" s="70" t="s">
        <v>143</v>
      </c>
      <c r="E538" s="68"/>
      <c r="F538" s="68"/>
      <c r="G538" s="63">
        <f>G539</f>
        <v>3887.0600000000004</v>
      </c>
      <c r="H538" s="63">
        <f t="shared" si="281"/>
        <v>3887.0600000000004</v>
      </c>
      <c r="I538" s="63">
        <f t="shared" si="281"/>
        <v>3887.0600000000004</v>
      </c>
    </row>
    <row r="539" spans="1:9" ht="27.6">
      <c r="A539" s="68">
        <v>527</v>
      </c>
      <c r="B539" s="111" t="s">
        <v>146</v>
      </c>
      <c r="C539" s="70">
        <v>957</v>
      </c>
      <c r="D539" s="70" t="s">
        <v>147</v>
      </c>
      <c r="E539" s="68"/>
      <c r="F539" s="68"/>
      <c r="G539" s="63">
        <f>G540</f>
        <v>3887.0600000000004</v>
      </c>
      <c r="H539" s="63">
        <f t="shared" si="281"/>
        <v>3887.0600000000004</v>
      </c>
      <c r="I539" s="63">
        <f t="shared" si="281"/>
        <v>3887.0600000000004</v>
      </c>
    </row>
    <row r="540" spans="1:9">
      <c r="A540" s="68">
        <v>528</v>
      </c>
      <c r="B540" s="111" t="s">
        <v>214</v>
      </c>
      <c r="C540" s="70">
        <v>957</v>
      </c>
      <c r="D540" s="70" t="s">
        <v>147</v>
      </c>
      <c r="E540" s="68"/>
      <c r="F540" s="68"/>
      <c r="G540" s="63">
        <f>G541+G548</f>
        <v>3887.0600000000004</v>
      </c>
      <c r="H540" s="63">
        <f t="shared" ref="H540:I540" si="282">H541+H548</f>
        <v>3887.0600000000004</v>
      </c>
      <c r="I540" s="63">
        <f t="shared" si="282"/>
        <v>3887.0600000000004</v>
      </c>
    </row>
    <row r="541" spans="1:9" ht="27.6">
      <c r="A541" s="68">
        <v>529</v>
      </c>
      <c r="B541" s="103" t="s">
        <v>216</v>
      </c>
      <c r="C541" s="70">
        <v>957</v>
      </c>
      <c r="D541" s="70" t="s">
        <v>147</v>
      </c>
      <c r="E541" s="68">
        <v>8110000210</v>
      </c>
      <c r="F541" s="68"/>
      <c r="G541" s="63">
        <f>G542+G544+G546</f>
        <v>2640.01</v>
      </c>
      <c r="H541" s="63">
        <f t="shared" ref="H541:I541" si="283">H542+H544+H546</f>
        <v>2640.01</v>
      </c>
      <c r="I541" s="63">
        <f t="shared" si="283"/>
        <v>2640.01</v>
      </c>
    </row>
    <row r="542" spans="1:9" ht="41.4">
      <c r="A542" s="68">
        <v>530</v>
      </c>
      <c r="B542" s="111" t="s">
        <v>18</v>
      </c>
      <c r="C542" s="70">
        <v>957</v>
      </c>
      <c r="D542" s="70" t="s">
        <v>147</v>
      </c>
      <c r="E542" s="68">
        <v>8110000210</v>
      </c>
      <c r="F542" s="68">
        <v>100</v>
      </c>
      <c r="G542" s="63">
        <f>G543</f>
        <v>1447.94</v>
      </c>
      <c r="H542" s="63">
        <f t="shared" ref="H542:I542" si="284">H543</f>
        <v>1447.94</v>
      </c>
      <c r="I542" s="63">
        <f t="shared" si="284"/>
        <v>1447.94</v>
      </c>
    </row>
    <row r="543" spans="1:9">
      <c r="A543" s="68">
        <v>531</v>
      </c>
      <c r="B543" s="111" t="s">
        <v>19</v>
      </c>
      <c r="C543" s="70">
        <v>957</v>
      </c>
      <c r="D543" s="70" t="s">
        <v>147</v>
      </c>
      <c r="E543" s="68">
        <v>8110000210</v>
      </c>
      <c r="F543" s="68">
        <v>120</v>
      </c>
      <c r="G543" s="63">
        <v>1447.94</v>
      </c>
      <c r="H543" s="63">
        <v>1447.94</v>
      </c>
      <c r="I543" s="63">
        <v>1447.94</v>
      </c>
    </row>
    <row r="544" spans="1:9">
      <c r="A544" s="68">
        <v>532</v>
      </c>
      <c r="B544" s="111" t="s">
        <v>25</v>
      </c>
      <c r="C544" s="70">
        <v>957</v>
      </c>
      <c r="D544" s="70" t="s">
        <v>147</v>
      </c>
      <c r="E544" s="68">
        <v>8110000210</v>
      </c>
      <c r="F544" s="68">
        <v>200</v>
      </c>
      <c r="G544" s="63">
        <f>G545</f>
        <v>1073.2</v>
      </c>
      <c r="H544" s="63">
        <f t="shared" ref="H544:I544" si="285">H545</f>
        <v>1073.2</v>
      </c>
      <c r="I544" s="63">
        <f t="shared" si="285"/>
        <v>1073.2</v>
      </c>
    </row>
    <row r="545" spans="1:9">
      <c r="A545" s="68">
        <v>533</v>
      </c>
      <c r="B545" s="111" t="s">
        <v>26</v>
      </c>
      <c r="C545" s="70">
        <v>957</v>
      </c>
      <c r="D545" s="70" t="s">
        <v>147</v>
      </c>
      <c r="E545" s="68">
        <v>8110000210</v>
      </c>
      <c r="F545" s="68">
        <v>240</v>
      </c>
      <c r="G545" s="63">
        <v>1073.2</v>
      </c>
      <c r="H545" s="63">
        <v>1073.2</v>
      </c>
      <c r="I545" s="63">
        <v>1073.2</v>
      </c>
    </row>
    <row r="546" spans="1:9">
      <c r="A546" s="68">
        <v>534</v>
      </c>
      <c r="B546" s="111" t="s">
        <v>47</v>
      </c>
      <c r="C546" s="70">
        <v>957</v>
      </c>
      <c r="D546" s="70" t="s">
        <v>147</v>
      </c>
      <c r="E546" s="68">
        <v>8110000210</v>
      </c>
      <c r="F546" s="68">
        <v>800</v>
      </c>
      <c r="G546" s="63">
        <f>G547</f>
        <v>118.87</v>
      </c>
      <c r="H546" s="63">
        <f t="shared" ref="H546:I546" si="286">H547</f>
        <v>118.87</v>
      </c>
      <c r="I546" s="63">
        <f t="shared" si="286"/>
        <v>118.87</v>
      </c>
    </row>
    <row r="547" spans="1:9">
      <c r="A547" s="68">
        <v>535</v>
      </c>
      <c r="B547" s="111" t="s">
        <v>134</v>
      </c>
      <c r="C547" s="70">
        <v>957</v>
      </c>
      <c r="D547" s="70" t="s">
        <v>147</v>
      </c>
      <c r="E547" s="68">
        <v>8110000210</v>
      </c>
      <c r="F547" s="68">
        <v>850</v>
      </c>
      <c r="G547" s="63">
        <v>118.87</v>
      </c>
      <c r="H547" s="63">
        <v>118.87</v>
      </c>
      <c r="I547" s="63">
        <v>118.87</v>
      </c>
    </row>
    <row r="548" spans="1:9">
      <c r="A548" s="68">
        <v>536</v>
      </c>
      <c r="B548" s="103" t="s">
        <v>215</v>
      </c>
      <c r="C548" s="93">
        <v>957</v>
      </c>
      <c r="D548" s="70" t="s">
        <v>147</v>
      </c>
      <c r="E548" s="100">
        <v>8110000240</v>
      </c>
      <c r="F548" s="100"/>
      <c r="G548" s="63">
        <f>G549</f>
        <v>1247.05</v>
      </c>
      <c r="H548" s="63">
        <f t="shared" ref="H548:I548" si="287">H549</f>
        <v>1247.05</v>
      </c>
      <c r="I548" s="63">
        <f t="shared" si="287"/>
        <v>1247.05</v>
      </c>
    </row>
    <row r="549" spans="1:9" ht="41.4">
      <c r="A549" s="68">
        <v>537</v>
      </c>
      <c r="B549" s="111" t="s">
        <v>18</v>
      </c>
      <c r="C549" s="93">
        <v>957</v>
      </c>
      <c r="D549" s="70" t="s">
        <v>147</v>
      </c>
      <c r="E549" s="100">
        <v>8110000240</v>
      </c>
      <c r="F549" s="100">
        <v>100</v>
      </c>
      <c r="G549" s="63">
        <f>G550</f>
        <v>1247.05</v>
      </c>
      <c r="H549" s="63">
        <f t="shared" ref="H549:I549" si="288">H550</f>
        <v>1247.05</v>
      </c>
      <c r="I549" s="63">
        <f t="shared" si="288"/>
        <v>1247.05</v>
      </c>
    </row>
    <row r="550" spans="1:9">
      <c r="A550" s="68">
        <v>538</v>
      </c>
      <c r="B550" s="111" t="s">
        <v>19</v>
      </c>
      <c r="C550" s="93">
        <v>957</v>
      </c>
      <c r="D550" s="70" t="s">
        <v>147</v>
      </c>
      <c r="E550" s="100">
        <v>8110000240</v>
      </c>
      <c r="F550" s="100">
        <v>120</v>
      </c>
      <c r="G550" s="63">
        <v>1247.05</v>
      </c>
      <c r="H550" s="63">
        <v>1247.05</v>
      </c>
      <c r="I550" s="63">
        <v>1247.05</v>
      </c>
    </row>
    <row r="551" spans="1:9">
      <c r="A551" s="68">
        <v>539</v>
      </c>
      <c r="B551" s="103" t="s">
        <v>191</v>
      </c>
      <c r="C551" s="100"/>
      <c r="D551" s="100"/>
      <c r="E551" s="100"/>
      <c r="F551" s="100"/>
      <c r="G551" s="80"/>
      <c r="H551" s="63"/>
      <c r="I551" s="63">
        <f>22612.9-450</f>
        <v>22162.9</v>
      </c>
    </row>
    <row r="552" spans="1:9">
      <c r="A552" s="68">
        <v>540</v>
      </c>
      <c r="B552" s="89" t="s">
        <v>139</v>
      </c>
      <c r="C552" s="90"/>
      <c r="D552" s="90"/>
      <c r="E552" s="90"/>
      <c r="F552" s="90"/>
      <c r="G552" s="91">
        <f>G13+G88+G221+G234+G251+G263+G278+G290+G314+G386+G460+G526+G537</f>
        <v>899148.52000000014</v>
      </c>
      <c r="H552" s="91">
        <f>H13+H88+H221+H234+H251+H263+H278+H290+H314+H386+H460+H526+H537+H551</f>
        <v>877165.12000000011</v>
      </c>
      <c r="I552" s="91">
        <f>I13+I88+I221+I234+I251+I263+I278+I290+I314+I386+I460+I526+I537+I551</f>
        <v>886658.62000000011</v>
      </c>
    </row>
    <row r="553" spans="1:9">
      <c r="C553" s="92"/>
      <c r="D553" s="92"/>
      <c r="E553" s="92"/>
    </row>
    <row r="554" spans="1:9">
      <c r="H554" s="47">
        <f>H551/H552*100</f>
        <v>0</v>
      </c>
      <c r="I554" s="47">
        <f>I551/I552*100</f>
        <v>2.4995978722904648</v>
      </c>
    </row>
    <row r="555" spans="1:9">
      <c r="G555" s="47">
        <v>381647.4</v>
      </c>
    </row>
    <row r="556" spans="1:9">
      <c r="G556" s="47">
        <f>G552-G555</f>
        <v>517501.12000000011</v>
      </c>
    </row>
  </sheetData>
  <autoFilter ref="A11:I552"/>
  <mergeCells count="2">
    <mergeCell ref="A7:I7"/>
    <mergeCell ref="A8:I8"/>
  </mergeCells>
  <printOptions horizontalCentered="1"/>
  <pageMargins left="0.39370078740157483" right="0.39370078740157483" top="0.94488188976377963" bottom="0.3937007874015748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1"/>
  <sheetViews>
    <sheetView tabSelected="1" view="pageBreakPreview" zoomScale="95" zoomScaleSheetLayoutView="95" workbookViewId="0">
      <selection activeCell="E2" sqref="E2"/>
    </sheetView>
  </sheetViews>
  <sheetFormatPr defaultColWidth="9.109375" defaultRowHeight="13.8"/>
  <cols>
    <col min="1" max="1" width="5.88671875" style="95" customWidth="1"/>
    <col min="2" max="2" width="70.109375" style="44" customWidth="1"/>
    <col min="3" max="3" width="13.5546875" style="45" customWidth="1"/>
    <col min="4" max="4" width="9.109375" style="45" customWidth="1"/>
    <col min="5" max="5" width="12.33203125" style="45" customWidth="1"/>
    <col min="6" max="6" width="16" style="45" customWidth="1"/>
    <col min="7" max="7" width="15.109375" style="45" customWidth="1"/>
    <col min="8" max="8" width="14.88671875" style="45" customWidth="1"/>
    <col min="9" max="16384" width="9.109375" style="24"/>
  </cols>
  <sheetData>
    <row r="1" spans="1:8">
      <c r="E1" s="46" t="s">
        <v>253</v>
      </c>
    </row>
    <row r="2" spans="1:8" ht="21.75" customHeight="1">
      <c r="E2" s="48" t="s">
        <v>468</v>
      </c>
    </row>
    <row r="3" spans="1:8">
      <c r="E3" s="48" t="s">
        <v>439</v>
      </c>
    </row>
    <row r="4" spans="1:8" ht="16.5" customHeight="1">
      <c r="E4" s="48" t="s">
        <v>469</v>
      </c>
    </row>
    <row r="5" spans="1:8">
      <c r="E5" s="48"/>
    </row>
    <row r="6" spans="1:8" ht="65.25" customHeight="1">
      <c r="A6" s="209" t="s">
        <v>440</v>
      </c>
      <c r="B6" s="209"/>
      <c r="C6" s="209"/>
      <c r="D6" s="209"/>
      <c r="E6" s="209"/>
      <c r="F6" s="209"/>
      <c r="G6" s="209"/>
      <c r="H6" s="209"/>
    </row>
    <row r="7" spans="1:8">
      <c r="A7" s="51"/>
      <c r="B7" s="52"/>
      <c r="C7" s="53"/>
      <c r="D7" s="53"/>
      <c r="E7" s="53"/>
      <c r="G7" s="213" t="s">
        <v>0</v>
      </c>
      <c r="H7" s="213"/>
    </row>
    <row r="8" spans="1:8" ht="41.4">
      <c r="A8" s="54" t="s">
        <v>1</v>
      </c>
      <c r="B8" s="54" t="s">
        <v>2</v>
      </c>
      <c r="C8" s="55" t="s">
        <v>5</v>
      </c>
      <c r="D8" s="55" t="s">
        <v>6</v>
      </c>
      <c r="E8" s="55" t="s">
        <v>140</v>
      </c>
      <c r="F8" s="96" t="s">
        <v>400</v>
      </c>
      <c r="G8" s="96" t="s">
        <v>265</v>
      </c>
      <c r="H8" s="96" t="s">
        <v>294</v>
      </c>
    </row>
    <row r="9" spans="1:8">
      <c r="A9" s="57"/>
      <c r="B9" s="55" t="s">
        <v>7</v>
      </c>
      <c r="C9" s="55" t="s">
        <v>8</v>
      </c>
      <c r="D9" s="55" t="s">
        <v>9</v>
      </c>
      <c r="E9" s="55" t="s">
        <v>10</v>
      </c>
      <c r="F9" s="55" t="s">
        <v>11</v>
      </c>
      <c r="G9" s="59">
        <v>6</v>
      </c>
      <c r="H9" s="59">
        <v>7</v>
      </c>
    </row>
    <row r="10" spans="1:8" ht="49.5" customHeight="1">
      <c r="A10" s="133">
        <v>1</v>
      </c>
      <c r="B10" s="126" t="s">
        <v>384</v>
      </c>
      <c r="C10" s="127" t="str">
        <f>'приложение 6'!E463</f>
        <v>0100000000</v>
      </c>
      <c r="D10" s="127"/>
      <c r="E10" s="127"/>
      <c r="F10" s="128">
        <f>F11+F17+F22+F23+F26</f>
        <v>56135.97</v>
      </c>
      <c r="G10" s="128">
        <f>G11+G17+G22+G23+G26</f>
        <v>56135.97</v>
      </c>
      <c r="H10" s="128">
        <f>H11+H17+H22+H23+H26</f>
        <v>56135.97</v>
      </c>
    </row>
    <row r="11" spans="1:8" ht="28.8">
      <c r="A11" s="153">
        <v>2</v>
      </c>
      <c r="B11" s="117" t="s">
        <v>136</v>
      </c>
      <c r="C11" s="116" t="str">
        <f>'приложение 6'!E496</f>
        <v>0110000000</v>
      </c>
      <c r="D11" s="116"/>
      <c r="E11" s="116"/>
      <c r="F11" s="104">
        <f>F13+F15+F16+F12+F14</f>
        <v>1361.8000000000002</v>
      </c>
      <c r="G11" s="104">
        <f t="shared" ref="G11:H11" si="0">G13+G15+G16+G12+G14</f>
        <v>1361.8000000000002</v>
      </c>
      <c r="H11" s="104">
        <f t="shared" si="0"/>
        <v>1361.8000000000002</v>
      </c>
    </row>
    <row r="12" spans="1:8">
      <c r="A12" s="194">
        <v>3</v>
      </c>
      <c r="B12" s="214" t="s">
        <v>236</v>
      </c>
      <c r="C12" s="194" t="str">
        <f>'приложение 6'!E497</f>
        <v>0110080010</v>
      </c>
      <c r="D12" s="153">
        <v>240</v>
      </c>
      <c r="E12" s="93" t="s">
        <v>187</v>
      </c>
      <c r="F12" s="63">
        <f>'приложение 6'!G499</f>
        <v>7.4</v>
      </c>
      <c r="G12" s="63">
        <f>'приложение 6'!H499</f>
        <v>7.4</v>
      </c>
      <c r="H12" s="63">
        <f>'приложение 6'!I499</f>
        <v>7.4</v>
      </c>
    </row>
    <row r="13" spans="1:8" ht="34.5" customHeight="1">
      <c r="A13" s="196"/>
      <c r="B13" s="215"/>
      <c r="C13" s="196"/>
      <c r="D13" s="98">
        <f>'приложение 6'!F501</f>
        <v>310</v>
      </c>
      <c r="E13" s="93" t="str">
        <f>'приложение 6'!D501</f>
        <v>1006</v>
      </c>
      <c r="F13" s="63">
        <f>'приложение 6'!G501</f>
        <v>732.6</v>
      </c>
      <c r="G13" s="63">
        <f>'приложение 6'!H501</f>
        <v>732.6</v>
      </c>
      <c r="H13" s="63">
        <f>'приложение 6'!I501</f>
        <v>732.6</v>
      </c>
    </row>
    <row r="14" spans="1:8" ht="34.5" customHeight="1">
      <c r="A14" s="194">
        <v>4</v>
      </c>
      <c r="B14" s="216" t="s">
        <v>228</v>
      </c>
      <c r="C14" s="194" t="str">
        <f>'приложение 6'!E502</f>
        <v>0110080020</v>
      </c>
      <c r="D14" s="98">
        <v>240</v>
      </c>
      <c r="E14" s="93" t="s">
        <v>187</v>
      </c>
      <c r="F14" s="63">
        <v>7</v>
      </c>
      <c r="G14" s="63">
        <v>7</v>
      </c>
      <c r="H14" s="63">
        <v>7</v>
      </c>
    </row>
    <row r="15" spans="1:8" ht="15.75" customHeight="1">
      <c r="A15" s="195"/>
      <c r="B15" s="217"/>
      <c r="C15" s="195"/>
      <c r="D15" s="153">
        <f>'приложение 6'!F506</f>
        <v>310</v>
      </c>
      <c r="E15" s="93" t="str">
        <f>'приложение 6'!D506</f>
        <v>1006</v>
      </c>
      <c r="F15" s="63">
        <f>'приложение 6'!G506</f>
        <v>82.8</v>
      </c>
      <c r="G15" s="63">
        <f>'приложение 6'!H506</f>
        <v>82.8</v>
      </c>
      <c r="H15" s="63">
        <f>'приложение 6'!I506</f>
        <v>82.8</v>
      </c>
    </row>
    <row r="16" spans="1:8">
      <c r="A16" s="196"/>
      <c r="B16" s="218"/>
      <c r="C16" s="196"/>
      <c r="D16" s="153">
        <f>'приложение 6'!F507</f>
        <v>320</v>
      </c>
      <c r="E16" s="93" t="str">
        <f>'приложение 6'!D507</f>
        <v>1006</v>
      </c>
      <c r="F16" s="63">
        <f>'приложение 6'!G507</f>
        <v>532</v>
      </c>
      <c r="G16" s="63">
        <f>'приложение 6'!H507</f>
        <v>532</v>
      </c>
      <c r="H16" s="63">
        <f>'приложение 6'!I507</f>
        <v>532</v>
      </c>
    </row>
    <row r="17" spans="1:8" ht="14.4">
      <c r="A17" s="153">
        <v>5</v>
      </c>
      <c r="B17" s="118" t="s">
        <v>130</v>
      </c>
      <c r="C17" s="116" t="str">
        <f>'приложение 6'!E481</f>
        <v>0120000000</v>
      </c>
      <c r="D17" s="90"/>
      <c r="E17" s="139"/>
      <c r="F17" s="104">
        <f>F18+F19+F20+F21</f>
        <v>993.6</v>
      </c>
      <c r="G17" s="104">
        <f t="shared" ref="G17:H17" si="1">G18+G19+G20+G21</f>
        <v>993.6</v>
      </c>
      <c r="H17" s="104">
        <f t="shared" si="1"/>
        <v>993.6</v>
      </c>
    </row>
    <row r="18" spans="1:8">
      <c r="A18" s="203">
        <v>6</v>
      </c>
      <c r="B18" s="210" t="s">
        <v>131</v>
      </c>
      <c r="C18" s="203" t="str">
        <f>'приложение 6'!E483</f>
        <v>0120006400</v>
      </c>
      <c r="D18" s="98">
        <f>'приложение 6'!F484</f>
        <v>120</v>
      </c>
      <c r="E18" s="93" t="str">
        <f>'приложение 6'!D484</f>
        <v>1003</v>
      </c>
      <c r="F18" s="63">
        <f>'приложение 6'!G484</f>
        <v>20.82</v>
      </c>
      <c r="G18" s="63">
        <f>'приложение 6'!H484</f>
        <v>20.82</v>
      </c>
      <c r="H18" s="63">
        <f>'приложение 6'!I484</f>
        <v>20.82</v>
      </c>
    </row>
    <row r="19" spans="1:8">
      <c r="A19" s="203"/>
      <c r="B19" s="211"/>
      <c r="C19" s="212"/>
      <c r="D19" s="98">
        <f>'приложение 6'!F486</f>
        <v>240</v>
      </c>
      <c r="E19" s="93" t="str">
        <f>'приложение 6'!D486</f>
        <v>1003</v>
      </c>
      <c r="F19" s="63">
        <f>'приложение 6'!G486</f>
        <v>147.78</v>
      </c>
      <c r="G19" s="63">
        <f>'приложение 6'!H486</f>
        <v>147.78</v>
      </c>
      <c r="H19" s="63">
        <f>'приложение 6'!I486</f>
        <v>147.78</v>
      </c>
    </row>
    <row r="20" spans="1:8">
      <c r="A20" s="203">
        <v>7</v>
      </c>
      <c r="B20" s="219" t="s">
        <v>238</v>
      </c>
      <c r="C20" s="203" t="str">
        <f>'приложение 6'!E509</f>
        <v>0120080030</v>
      </c>
      <c r="D20" s="153">
        <v>310</v>
      </c>
      <c r="E20" s="93" t="str">
        <f>'приложение 6'!D516</f>
        <v>1006</v>
      </c>
      <c r="F20" s="63">
        <f>'приложение 6'!G511</f>
        <v>75</v>
      </c>
      <c r="G20" s="63">
        <f>'приложение 6'!H511</f>
        <v>75</v>
      </c>
      <c r="H20" s="63">
        <f>'приложение 6'!I511</f>
        <v>75</v>
      </c>
    </row>
    <row r="21" spans="1:8">
      <c r="A21" s="203"/>
      <c r="B21" s="219"/>
      <c r="C21" s="203"/>
      <c r="D21" s="153">
        <v>320</v>
      </c>
      <c r="E21" s="93" t="s">
        <v>187</v>
      </c>
      <c r="F21" s="63">
        <f>'приложение 6'!G512</f>
        <v>750</v>
      </c>
      <c r="G21" s="63">
        <f>'приложение 6'!H512</f>
        <v>750</v>
      </c>
      <c r="H21" s="63">
        <f>'приложение 6'!I512</f>
        <v>750</v>
      </c>
    </row>
    <row r="22" spans="1:8" ht="28.8">
      <c r="A22" s="153">
        <v>8</v>
      </c>
      <c r="B22" s="118" t="s">
        <v>194</v>
      </c>
      <c r="C22" s="121" t="s">
        <v>417</v>
      </c>
      <c r="D22" s="90"/>
      <c r="E22" s="139"/>
      <c r="F22" s="104">
        <v>0</v>
      </c>
      <c r="G22" s="104">
        <v>0</v>
      </c>
      <c r="H22" s="104">
        <v>0</v>
      </c>
    </row>
    <row r="23" spans="1:8" ht="28.8">
      <c r="A23" s="153">
        <v>9</v>
      </c>
      <c r="B23" s="117" t="s">
        <v>127</v>
      </c>
      <c r="C23" s="121" t="s">
        <v>371</v>
      </c>
      <c r="D23" s="90"/>
      <c r="E23" s="139"/>
      <c r="F23" s="104">
        <f>F24+F25</f>
        <v>44166.9</v>
      </c>
      <c r="G23" s="104">
        <f t="shared" ref="G23:H23" si="2">G24+G25</f>
        <v>44166.9</v>
      </c>
      <c r="H23" s="104">
        <f t="shared" si="2"/>
        <v>44166.9</v>
      </c>
    </row>
    <row r="24" spans="1:8" ht="55.2">
      <c r="A24" s="153">
        <v>10</v>
      </c>
      <c r="B24" s="61" t="s">
        <v>128</v>
      </c>
      <c r="C24" s="100" t="str">
        <f>'приложение 6'!E473</f>
        <v>0140001510</v>
      </c>
      <c r="D24" s="153">
        <f>'приложение 6'!F475</f>
        <v>610</v>
      </c>
      <c r="E24" s="93" t="str">
        <f>'приложение 6'!D475</f>
        <v>1002</v>
      </c>
      <c r="F24" s="63">
        <f>'приложение 6'!G475</f>
        <v>44132.9</v>
      </c>
      <c r="G24" s="63">
        <f>'приложение 6'!H475</f>
        <v>44132.9</v>
      </c>
      <c r="H24" s="63">
        <f>'приложение 6'!I475</f>
        <v>44132.9</v>
      </c>
    </row>
    <row r="25" spans="1:8" ht="27.6">
      <c r="A25" s="153">
        <v>11</v>
      </c>
      <c r="B25" s="86" t="s">
        <v>138</v>
      </c>
      <c r="C25" s="100" t="str">
        <f>'приложение 6'!E476</f>
        <v>0140000070</v>
      </c>
      <c r="D25" s="153">
        <f>'приложение 6'!F478</f>
        <v>610</v>
      </c>
      <c r="E25" s="93" t="str">
        <f>'приложение 6'!D478</f>
        <v>1002</v>
      </c>
      <c r="F25" s="63">
        <f>'приложение 6'!G478</f>
        <v>34</v>
      </c>
      <c r="G25" s="63">
        <f>'приложение 6'!H478</f>
        <v>34</v>
      </c>
      <c r="H25" s="63">
        <f>'приложение 6'!I478</f>
        <v>34</v>
      </c>
    </row>
    <row r="26" spans="1:8" ht="14.4">
      <c r="A26" s="153">
        <v>12</v>
      </c>
      <c r="B26" s="118" t="s">
        <v>122</v>
      </c>
      <c r="C26" s="116" t="str">
        <f>'приложение 6'!E513</f>
        <v>0150000000</v>
      </c>
      <c r="D26" s="90"/>
      <c r="E26" s="139"/>
      <c r="F26" s="104">
        <f>F28+F29+F30+F31+F32+F35+F33+F27+F34</f>
        <v>9613.67</v>
      </c>
      <c r="G26" s="104">
        <f t="shared" ref="G26:H26" si="3">G28+G29+G30+G31+G32+G35+G33+G27+G34</f>
        <v>9613.67</v>
      </c>
      <c r="H26" s="104">
        <f t="shared" si="3"/>
        <v>9613.67</v>
      </c>
    </row>
    <row r="27" spans="1:8">
      <c r="A27" s="194">
        <v>13</v>
      </c>
      <c r="B27" s="200" t="s">
        <v>123</v>
      </c>
      <c r="C27" s="194" t="str">
        <f>'приложение 6'!E469</f>
        <v>0150001110</v>
      </c>
      <c r="D27" s="153">
        <v>240</v>
      </c>
      <c r="E27" s="93" t="s">
        <v>184</v>
      </c>
      <c r="F27" s="63">
        <f>'приложение 6'!G467</f>
        <v>4.9000000000000004</v>
      </c>
      <c r="G27" s="63">
        <f>'приложение 6'!H467</f>
        <v>4.9000000000000004</v>
      </c>
      <c r="H27" s="63">
        <f>'приложение 6'!I467</f>
        <v>4.9000000000000004</v>
      </c>
    </row>
    <row r="28" spans="1:8" ht="34.5" customHeight="1">
      <c r="A28" s="196"/>
      <c r="B28" s="202"/>
      <c r="C28" s="196"/>
      <c r="D28" s="153">
        <f>'приложение 6'!F469</f>
        <v>310</v>
      </c>
      <c r="E28" s="93" t="str">
        <f>'приложение 6'!D468</f>
        <v>1001</v>
      </c>
      <c r="F28" s="63">
        <f>'приложение 6'!G469</f>
        <v>485.1</v>
      </c>
      <c r="G28" s="63">
        <f>'приложение 6'!H469</f>
        <v>485.1</v>
      </c>
      <c r="H28" s="63">
        <f>'приложение 6'!I469</f>
        <v>485.1</v>
      </c>
    </row>
    <row r="29" spans="1:8">
      <c r="A29" s="194">
        <v>14</v>
      </c>
      <c r="B29" s="220" t="s">
        <v>135</v>
      </c>
      <c r="C29" s="203" t="str">
        <f>'приложение 6'!E514</f>
        <v>0150000060</v>
      </c>
      <c r="D29" s="98">
        <f>'приложение 6'!F516</f>
        <v>120</v>
      </c>
      <c r="E29" s="93" t="str">
        <f>'приложение 6'!D514</f>
        <v>1006</v>
      </c>
      <c r="F29" s="63">
        <f>'приложение 6'!G516</f>
        <v>1123.29</v>
      </c>
      <c r="G29" s="63">
        <f>'приложение 6'!H516</f>
        <v>1123.29</v>
      </c>
      <c r="H29" s="63">
        <f>'приложение 6'!I516</f>
        <v>1123.29</v>
      </c>
    </row>
    <row r="30" spans="1:8">
      <c r="A30" s="195"/>
      <c r="B30" s="220"/>
      <c r="C30" s="203"/>
      <c r="D30" s="153">
        <f>'приложение 6'!F518</f>
        <v>240</v>
      </c>
      <c r="E30" s="93" t="str">
        <f>'приложение 6'!D515</f>
        <v>1006</v>
      </c>
      <c r="F30" s="63">
        <f>'приложение 6'!G518</f>
        <v>90</v>
      </c>
      <c r="G30" s="63">
        <f>'приложение 6'!H518</f>
        <v>90</v>
      </c>
      <c r="H30" s="63">
        <f>'приложение 6'!I518</f>
        <v>90</v>
      </c>
    </row>
    <row r="31" spans="1:8">
      <c r="A31" s="203">
        <v>15</v>
      </c>
      <c r="B31" s="205" t="s">
        <v>133</v>
      </c>
      <c r="C31" s="203" t="str">
        <f>'приложение 6'!E519</f>
        <v>0150075130</v>
      </c>
      <c r="D31" s="153">
        <f>'приложение 6'!F521</f>
        <v>120</v>
      </c>
      <c r="E31" s="93" t="str">
        <f>'приложение 6'!D516</f>
        <v>1006</v>
      </c>
      <c r="F31" s="63">
        <f>'приложение 6'!G521</f>
        <v>5404.28</v>
      </c>
      <c r="G31" s="63">
        <f>'приложение 6'!H521</f>
        <v>5404.28</v>
      </c>
      <c r="H31" s="63">
        <f>'приложение 6'!I521</f>
        <v>5404.28</v>
      </c>
    </row>
    <row r="32" spans="1:8">
      <c r="A32" s="203"/>
      <c r="B32" s="205"/>
      <c r="C32" s="203"/>
      <c r="D32" s="153">
        <f>'приложение 6'!F523</f>
        <v>240</v>
      </c>
      <c r="E32" s="93" t="str">
        <f>'приложение 6'!D523</f>
        <v>1006</v>
      </c>
      <c r="F32" s="63">
        <f>'приложение 6'!G523</f>
        <v>477.42</v>
      </c>
      <c r="G32" s="63">
        <f>'приложение 6'!H523</f>
        <v>477.42</v>
      </c>
      <c r="H32" s="63">
        <f>'приложение 6'!I523</f>
        <v>477.42</v>
      </c>
    </row>
    <row r="33" spans="1:8">
      <c r="A33" s="203"/>
      <c r="B33" s="205"/>
      <c r="C33" s="203"/>
      <c r="D33" s="154">
        <f>'приложение 6'!F525</f>
        <v>850</v>
      </c>
      <c r="E33" s="135" t="str">
        <f>'приложение 6'!D525</f>
        <v>1006</v>
      </c>
      <c r="F33" s="166">
        <f>'приложение 6'!G525</f>
        <v>3</v>
      </c>
      <c r="G33" s="166">
        <f>'приложение 6'!H525</f>
        <v>3</v>
      </c>
      <c r="H33" s="166">
        <f>'приложение 6'!I525</f>
        <v>3</v>
      </c>
    </row>
    <row r="34" spans="1:8">
      <c r="A34" s="195">
        <v>16</v>
      </c>
      <c r="B34" s="201" t="s">
        <v>260</v>
      </c>
      <c r="C34" s="194" t="str">
        <f>'приложение 6'!E493</f>
        <v>0150080090</v>
      </c>
      <c r="D34" s="153">
        <v>240</v>
      </c>
      <c r="E34" s="93" t="s">
        <v>187</v>
      </c>
      <c r="F34" s="63">
        <f>'приложение 6'!G491</f>
        <v>12.08</v>
      </c>
      <c r="G34" s="63">
        <f>'приложение 6'!H491</f>
        <v>12.08</v>
      </c>
      <c r="H34" s="63">
        <f>'приложение 6'!I491</f>
        <v>12.08</v>
      </c>
    </row>
    <row r="35" spans="1:8" ht="37.5" customHeight="1">
      <c r="A35" s="196"/>
      <c r="B35" s="202"/>
      <c r="C35" s="196"/>
      <c r="D35" s="153">
        <f>'приложение 6'!F493</f>
        <v>320</v>
      </c>
      <c r="E35" s="93" t="str">
        <f>'приложение 6'!D493</f>
        <v>1006</v>
      </c>
      <c r="F35" s="63">
        <f>'приложение 6'!G493</f>
        <v>2013.6</v>
      </c>
      <c r="G35" s="63">
        <f>'приложение 6'!H493</f>
        <v>2013.6</v>
      </c>
      <c r="H35" s="63">
        <f>'приложение 6'!I493</f>
        <v>2013.6</v>
      </c>
    </row>
    <row r="36" spans="1:8" ht="27.6">
      <c r="A36" s="133">
        <v>17</v>
      </c>
      <c r="B36" s="129" t="s">
        <v>385</v>
      </c>
      <c r="C36" s="127" t="str">
        <f>'приложение 6'!E237</f>
        <v>0200000000</v>
      </c>
      <c r="D36" s="127"/>
      <c r="E36" s="136"/>
      <c r="F36" s="128">
        <f>F37+F40+F46+F52+F59</f>
        <v>87324.19</v>
      </c>
      <c r="G36" s="128">
        <f t="shared" ref="G36:H36" si="4">G37+G40+G46+G52+G59</f>
        <v>86635.799999999988</v>
      </c>
      <c r="H36" s="128">
        <f t="shared" si="4"/>
        <v>86635.799999999988</v>
      </c>
    </row>
    <row r="37" spans="1:8" ht="14.4">
      <c r="A37" s="153">
        <v>18</v>
      </c>
      <c r="B37" s="117" t="s">
        <v>98</v>
      </c>
      <c r="C37" s="116" t="str">
        <f>'приложение 6'!E409</f>
        <v>0210000000</v>
      </c>
      <c r="D37" s="90"/>
      <c r="E37" s="139"/>
      <c r="F37" s="104">
        <f>F38+F39</f>
        <v>16760.55</v>
      </c>
      <c r="G37" s="104">
        <f t="shared" ref="G37:H37" si="5">G38+G39</f>
        <v>16760.55</v>
      </c>
      <c r="H37" s="104">
        <f t="shared" si="5"/>
        <v>16760.55</v>
      </c>
    </row>
    <row r="38" spans="1:8" ht="41.4">
      <c r="A38" s="153">
        <v>19</v>
      </c>
      <c r="B38" s="86" t="s">
        <v>99</v>
      </c>
      <c r="C38" s="100" t="str">
        <f>'приложение 6'!E410</f>
        <v>0210000610</v>
      </c>
      <c r="D38" s="153">
        <v>610</v>
      </c>
      <c r="E38" s="93" t="s">
        <v>180</v>
      </c>
      <c r="F38" s="63">
        <f>'приложение 6'!G412</f>
        <v>14195.56</v>
      </c>
      <c r="G38" s="63">
        <f>'приложение 6'!H412</f>
        <v>14195.56</v>
      </c>
      <c r="H38" s="63">
        <f>'приложение 6'!I412</f>
        <v>14195.56</v>
      </c>
    </row>
    <row r="39" spans="1:8" ht="27.6">
      <c r="A39" s="153">
        <v>20</v>
      </c>
      <c r="B39" s="86" t="s">
        <v>102</v>
      </c>
      <c r="C39" s="100" t="str">
        <f>'приложение 6'!E413</f>
        <v>0210000630</v>
      </c>
      <c r="D39" s="153">
        <v>610</v>
      </c>
      <c r="E39" s="93" t="s">
        <v>180</v>
      </c>
      <c r="F39" s="63">
        <f>'приложение 6'!G415</f>
        <v>2564.9899999999998</v>
      </c>
      <c r="G39" s="63">
        <f>'приложение 6'!H415</f>
        <v>2564.9899999999998</v>
      </c>
      <c r="H39" s="63">
        <f>'приложение 6'!I415</f>
        <v>2564.9899999999998</v>
      </c>
    </row>
    <row r="40" spans="1:8" ht="14.4">
      <c r="A40" s="153">
        <v>21</v>
      </c>
      <c r="B40" s="117" t="s">
        <v>89</v>
      </c>
      <c r="C40" s="121" t="s">
        <v>332</v>
      </c>
      <c r="D40" s="90"/>
      <c r="E40" s="139"/>
      <c r="F40" s="104">
        <f>F41+F42+F44+F45+F43</f>
        <v>2275.2199999999998</v>
      </c>
      <c r="G40" s="104">
        <f t="shared" ref="G40:H40" si="6">G41+G42+G44+G45+G43</f>
        <v>2275.2199999999998</v>
      </c>
      <c r="H40" s="104">
        <f t="shared" si="6"/>
        <v>2275.2199999999998</v>
      </c>
    </row>
    <row r="41" spans="1:8">
      <c r="A41" s="194">
        <v>22</v>
      </c>
      <c r="B41" s="200" t="s">
        <v>90</v>
      </c>
      <c r="C41" s="194" t="str">
        <f>'приложение 6'!E240</f>
        <v>0220000610</v>
      </c>
      <c r="D41" s="153">
        <v>110</v>
      </c>
      <c r="E41" s="93" t="s">
        <v>151</v>
      </c>
      <c r="F41" s="63">
        <f>'приложение 6'!G241</f>
        <v>1290.82</v>
      </c>
      <c r="G41" s="63">
        <f>'приложение 6'!H241</f>
        <v>1290.82</v>
      </c>
      <c r="H41" s="63">
        <f>'приложение 6'!I241</f>
        <v>1290.82</v>
      </c>
    </row>
    <row r="42" spans="1:8">
      <c r="A42" s="195"/>
      <c r="B42" s="201"/>
      <c r="C42" s="195"/>
      <c r="D42" s="153">
        <v>240</v>
      </c>
      <c r="E42" s="93" t="s">
        <v>151</v>
      </c>
      <c r="F42" s="63">
        <f>'приложение 6'!G243</f>
        <v>754.2</v>
      </c>
      <c r="G42" s="63">
        <f>'приложение 6'!H243</f>
        <v>754.2</v>
      </c>
      <c r="H42" s="63">
        <f>'приложение 6'!I243</f>
        <v>754.2</v>
      </c>
    </row>
    <row r="43" spans="1:8">
      <c r="A43" s="196"/>
      <c r="B43" s="202"/>
      <c r="C43" s="196"/>
      <c r="D43" s="153">
        <v>850</v>
      </c>
      <c r="E43" s="93" t="s">
        <v>151</v>
      </c>
      <c r="F43" s="63">
        <f>'приложение 6'!G245</f>
        <v>2</v>
      </c>
      <c r="G43" s="63">
        <f>'приложение 6'!H245</f>
        <v>2</v>
      </c>
      <c r="H43" s="63">
        <f>'приложение 6'!I245</f>
        <v>2</v>
      </c>
    </row>
    <row r="44" spans="1:8">
      <c r="A44" s="194">
        <v>23</v>
      </c>
      <c r="B44" s="222" t="s">
        <v>92</v>
      </c>
      <c r="C44" s="203" t="str">
        <f>'приложение 6'!E246</f>
        <v>0220075190</v>
      </c>
      <c r="D44" s="153">
        <v>110</v>
      </c>
      <c r="E44" s="93" t="s">
        <v>151</v>
      </c>
      <c r="F44" s="63">
        <f>'приложение 6'!G248</f>
        <v>187.64</v>
      </c>
      <c r="G44" s="63">
        <f>'приложение 6'!H248</f>
        <v>187.64</v>
      </c>
      <c r="H44" s="63">
        <f>'приложение 6'!I248</f>
        <v>187.64</v>
      </c>
    </row>
    <row r="45" spans="1:8">
      <c r="A45" s="195"/>
      <c r="B45" s="222"/>
      <c r="C45" s="203"/>
      <c r="D45" s="153">
        <v>240</v>
      </c>
      <c r="E45" s="93" t="s">
        <v>151</v>
      </c>
      <c r="F45" s="63">
        <f>'приложение 6'!G250</f>
        <v>40.56</v>
      </c>
      <c r="G45" s="63">
        <f>'приложение 6'!H250</f>
        <v>40.56</v>
      </c>
      <c r="H45" s="63">
        <f>'приложение 6'!I250</f>
        <v>40.56</v>
      </c>
    </row>
    <row r="46" spans="1:8" ht="14.4">
      <c r="A46" s="153">
        <v>24</v>
      </c>
      <c r="B46" s="119" t="s">
        <v>100</v>
      </c>
      <c r="C46" s="121" t="s">
        <v>364</v>
      </c>
      <c r="D46" s="90"/>
      <c r="E46" s="139"/>
      <c r="F46" s="104">
        <f>F47+F48+F49+F50+F51</f>
        <v>39283.019999999997</v>
      </c>
      <c r="G46" s="104">
        <f t="shared" ref="G46:H46" si="7">G47+G48+G49+G50+G51</f>
        <v>38636.129999999997</v>
      </c>
      <c r="H46" s="104">
        <f t="shared" si="7"/>
        <v>38636.129999999997</v>
      </c>
    </row>
    <row r="47" spans="1:8" ht="27.6">
      <c r="A47" s="153">
        <v>25</v>
      </c>
      <c r="B47" s="86" t="s">
        <v>101</v>
      </c>
      <c r="C47" s="100" t="str">
        <f>'приложение 6'!E417</f>
        <v>0230000640</v>
      </c>
      <c r="D47" s="153">
        <v>610</v>
      </c>
      <c r="E47" s="93" t="s">
        <v>180</v>
      </c>
      <c r="F47" s="63">
        <f>'приложение 6'!G419</f>
        <v>9738.5399999999991</v>
      </c>
      <c r="G47" s="63">
        <f>'приложение 6'!H419</f>
        <v>9896.2099999999991</v>
      </c>
      <c r="H47" s="63">
        <f>'приложение 6'!I419</f>
        <v>9896.2099999999991</v>
      </c>
    </row>
    <row r="48" spans="1:8" ht="27.6">
      <c r="A48" s="153">
        <v>26</v>
      </c>
      <c r="B48" s="86" t="s">
        <v>107</v>
      </c>
      <c r="C48" s="100" t="str">
        <f>'приложение 6'!E423</f>
        <v>0230000650</v>
      </c>
      <c r="D48" s="153">
        <v>610</v>
      </c>
      <c r="E48" s="93" t="s">
        <v>180</v>
      </c>
      <c r="F48" s="63">
        <f>'приложение 6'!G425</f>
        <v>17536.599999999999</v>
      </c>
      <c r="G48" s="63">
        <f>'приложение 6'!H425</f>
        <v>17536.599999999999</v>
      </c>
      <c r="H48" s="63">
        <f>'приложение 6'!I425</f>
        <v>17536.599999999999</v>
      </c>
    </row>
    <row r="49" spans="1:8" ht="27.6">
      <c r="A49" s="153">
        <v>27</v>
      </c>
      <c r="B49" s="87" t="s">
        <v>108</v>
      </c>
      <c r="C49" s="100" t="str">
        <f>'приложение 6'!E426</f>
        <v>0230000660</v>
      </c>
      <c r="D49" s="153">
        <v>610</v>
      </c>
      <c r="E49" s="93" t="s">
        <v>180</v>
      </c>
      <c r="F49" s="63">
        <f>'приложение 6'!G428</f>
        <v>11203.32</v>
      </c>
      <c r="G49" s="63">
        <f>'приложение 6'!H428</f>
        <v>11203.32</v>
      </c>
      <c r="H49" s="63">
        <f>'приложение 6'!I428</f>
        <v>11203.32</v>
      </c>
    </row>
    <row r="50" spans="1:8" ht="15.6">
      <c r="A50" s="177">
        <v>28</v>
      </c>
      <c r="B50" s="185" t="s">
        <v>447</v>
      </c>
      <c r="C50" s="93" t="s">
        <v>448</v>
      </c>
      <c r="D50" s="177">
        <v>610</v>
      </c>
      <c r="E50" s="93" t="s">
        <v>180</v>
      </c>
      <c r="F50" s="63">
        <f>'приложение 6'!G431</f>
        <v>146.88999999999999</v>
      </c>
      <c r="G50" s="63">
        <f>'приложение 6'!H431</f>
        <v>0</v>
      </c>
      <c r="H50" s="63">
        <f>'приложение 6'!I431</f>
        <v>0</v>
      </c>
    </row>
    <row r="51" spans="1:8" ht="27.6">
      <c r="A51" s="177">
        <v>29</v>
      </c>
      <c r="B51" s="180" t="s">
        <v>455</v>
      </c>
      <c r="C51" s="93" t="s">
        <v>456</v>
      </c>
      <c r="D51" s="177">
        <v>610</v>
      </c>
      <c r="E51" s="93" t="s">
        <v>180</v>
      </c>
      <c r="F51" s="63">
        <f>'приложение 6'!G422</f>
        <v>657.67</v>
      </c>
      <c r="G51" s="63">
        <f>'приложение 6'!H422</f>
        <v>0</v>
      </c>
      <c r="H51" s="63">
        <f>'приложение 6'!I422</f>
        <v>0</v>
      </c>
    </row>
    <row r="52" spans="1:8" ht="28.8">
      <c r="A52" s="153">
        <v>30</v>
      </c>
      <c r="B52" s="117" t="s">
        <v>94</v>
      </c>
      <c r="C52" s="121" t="s">
        <v>354</v>
      </c>
      <c r="D52" s="90"/>
      <c r="E52" s="139"/>
      <c r="F52" s="104">
        <f>F53+F54+F55+F56+F57+F58</f>
        <v>28989.27</v>
      </c>
      <c r="G52" s="104">
        <f t="shared" ref="G52:H52" si="8">G53+G54+G55+G56+G57+G58</f>
        <v>28963.9</v>
      </c>
      <c r="H52" s="104">
        <f t="shared" si="8"/>
        <v>28963.9</v>
      </c>
    </row>
    <row r="53" spans="1:8">
      <c r="A53" s="153">
        <v>31</v>
      </c>
      <c r="B53" s="61" t="s">
        <v>95</v>
      </c>
      <c r="C53" s="100" t="str">
        <f>'приложение 6'!E391</f>
        <v>0240000610</v>
      </c>
      <c r="D53" s="153">
        <v>610</v>
      </c>
      <c r="E53" s="93" t="s">
        <v>302</v>
      </c>
      <c r="F53" s="63">
        <f>'приложение 6'!G393</f>
        <v>24442.83</v>
      </c>
      <c r="G53" s="63">
        <f>'приложение 6'!H393</f>
        <v>24442.83</v>
      </c>
      <c r="H53" s="63">
        <f>'приложение 6'!I393</f>
        <v>24442.83</v>
      </c>
    </row>
    <row r="54" spans="1:8">
      <c r="A54" s="203">
        <v>32</v>
      </c>
      <c r="B54" s="205" t="s">
        <v>110</v>
      </c>
      <c r="C54" s="203" t="str">
        <f>'приложение 6'!E442</f>
        <v>0240000610</v>
      </c>
      <c r="D54" s="153">
        <v>110</v>
      </c>
      <c r="E54" s="93" t="s">
        <v>181</v>
      </c>
      <c r="F54" s="63">
        <f>'приложение 6'!G444</f>
        <v>3684.2</v>
      </c>
      <c r="G54" s="63">
        <f>'приложение 6'!H444</f>
        <v>3684.2</v>
      </c>
      <c r="H54" s="63">
        <f>'приложение 6'!I444</f>
        <v>3684.2</v>
      </c>
    </row>
    <row r="55" spans="1:8">
      <c r="A55" s="203"/>
      <c r="B55" s="205"/>
      <c r="C55" s="203"/>
      <c r="D55" s="153">
        <v>240</v>
      </c>
      <c r="E55" s="93" t="s">
        <v>181</v>
      </c>
      <c r="F55" s="63">
        <f>'приложение 6'!G446</f>
        <v>811.87</v>
      </c>
      <c r="G55" s="63">
        <f>'приложение 6'!H446</f>
        <v>811.87</v>
      </c>
      <c r="H55" s="63">
        <f>'приложение 6'!I446</f>
        <v>811.87</v>
      </c>
    </row>
    <row r="56" spans="1:8">
      <c r="A56" s="203"/>
      <c r="B56" s="205"/>
      <c r="C56" s="203"/>
      <c r="D56" s="153">
        <v>850</v>
      </c>
      <c r="E56" s="93" t="s">
        <v>181</v>
      </c>
      <c r="F56" s="63">
        <f>'приложение 6'!G448</f>
        <v>25</v>
      </c>
      <c r="G56" s="63">
        <f>'приложение 6'!H448</f>
        <v>25</v>
      </c>
      <c r="H56" s="63">
        <f>'приложение 6'!I448</f>
        <v>25</v>
      </c>
    </row>
    <row r="57" spans="1:8" ht="15.6">
      <c r="A57" s="177">
        <v>33</v>
      </c>
      <c r="B57" s="185" t="s">
        <v>449</v>
      </c>
      <c r="C57" s="186" t="s">
        <v>450</v>
      </c>
      <c r="D57" s="177">
        <v>610</v>
      </c>
      <c r="E57" s="93" t="s">
        <v>180</v>
      </c>
      <c r="F57" s="63">
        <f>'приложение 6'!G435</f>
        <v>3.94</v>
      </c>
      <c r="G57" s="63">
        <f>'приложение 6'!H435</f>
        <v>0</v>
      </c>
      <c r="H57" s="63">
        <f>'приложение 6'!I435</f>
        <v>0</v>
      </c>
    </row>
    <row r="58" spans="1:8" ht="15.6">
      <c r="A58" s="177">
        <v>34</v>
      </c>
      <c r="B58" s="185" t="s">
        <v>449</v>
      </c>
      <c r="C58" s="186" t="s">
        <v>451</v>
      </c>
      <c r="D58" s="177">
        <v>610</v>
      </c>
      <c r="E58" s="93" t="s">
        <v>180</v>
      </c>
      <c r="F58" s="63">
        <f>'приложение 6'!G438</f>
        <v>21.43</v>
      </c>
      <c r="G58" s="63">
        <f>'приложение 6'!H438</f>
        <v>0</v>
      </c>
      <c r="H58" s="63">
        <f>'приложение 6'!I438</f>
        <v>0</v>
      </c>
    </row>
    <row r="59" spans="1:8" ht="16.2">
      <c r="A59" s="153">
        <v>35</v>
      </c>
      <c r="B59" s="151" t="s">
        <v>416</v>
      </c>
      <c r="C59" s="121" t="s">
        <v>418</v>
      </c>
      <c r="D59" s="90"/>
      <c r="E59" s="139"/>
      <c r="F59" s="104">
        <f>F60</f>
        <v>16.13</v>
      </c>
      <c r="G59" s="104">
        <f t="shared" ref="G59:H59" si="9">G60</f>
        <v>0</v>
      </c>
      <c r="H59" s="104">
        <f t="shared" si="9"/>
        <v>0</v>
      </c>
    </row>
    <row r="60" spans="1:8" ht="27.6">
      <c r="A60" s="177">
        <v>36</v>
      </c>
      <c r="B60" s="180" t="s">
        <v>452</v>
      </c>
      <c r="C60" s="93" t="s">
        <v>453</v>
      </c>
      <c r="D60" s="177">
        <v>610</v>
      </c>
      <c r="E60" s="93" t="s">
        <v>181</v>
      </c>
      <c r="F60" s="63">
        <f>'приложение 6'!G452</f>
        <v>16.13</v>
      </c>
      <c r="G60" s="104">
        <f>'приложение 6'!H452</f>
        <v>0</v>
      </c>
      <c r="H60" s="104">
        <f>'приложение 6'!I452</f>
        <v>0</v>
      </c>
    </row>
    <row r="61" spans="1:8" ht="41.4">
      <c r="A61" s="133">
        <v>37</v>
      </c>
      <c r="B61" s="129" t="s">
        <v>386</v>
      </c>
      <c r="C61" s="136" t="s">
        <v>324</v>
      </c>
      <c r="D61" s="133"/>
      <c r="E61" s="138"/>
      <c r="F61" s="128">
        <f>F62+F68+F76+F79</f>
        <v>449910.33</v>
      </c>
      <c r="G61" s="128">
        <f>G62+G68+G76+G79</f>
        <v>449307.33</v>
      </c>
      <c r="H61" s="128">
        <f>H62+H68+H76+H79</f>
        <v>449307.33</v>
      </c>
    </row>
    <row r="62" spans="1:8" ht="14.4">
      <c r="A62" s="153">
        <v>38</v>
      </c>
      <c r="B62" s="117" t="s">
        <v>195</v>
      </c>
      <c r="C62" s="121" t="s">
        <v>340</v>
      </c>
      <c r="D62" s="90"/>
      <c r="E62" s="139"/>
      <c r="F62" s="104">
        <f>F63+F64+F65+F66+F67</f>
        <v>154703.69</v>
      </c>
      <c r="G62" s="104">
        <f t="shared" ref="G62:H62" si="10">G63+G64+G65+G66+G67</f>
        <v>154690.69</v>
      </c>
      <c r="H62" s="104">
        <f t="shared" si="10"/>
        <v>154690.69</v>
      </c>
    </row>
    <row r="63" spans="1:8">
      <c r="A63" s="153">
        <v>39</v>
      </c>
      <c r="B63" s="29" t="s">
        <v>95</v>
      </c>
      <c r="C63" s="100" t="str">
        <f>'приложение 6'!E319</f>
        <v>0310000610</v>
      </c>
      <c r="D63" s="153">
        <v>610</v>
      </c>
      <c r="E63" s="93" t="s">
        <v>174</v>
      </c>
      <c r="F63" s="167">
        <f>'приложение 6'!G321</f>
        <v>72141.789999999994</v>
      </c>
      <c r="G63" s="167">
        <f>'приложение 6'!H321</f>
        <v>72141.789999999994</v>
      </c>
      <c r="H63" s="167">
        <f>'приложение 6'!I321</f>
        <v>72141.789999999994</v>
      </c>
    </row>
    <row r="64" spans="1:8" ht="96.6">
      <c r="A64" s="153">
        <v>40</v>
      </c>
      <c r="B64" s="33" t="s">
        <v>224</v>
      </c>
      <c r="C64" s="100" t="str">
        <f>'приложение 6'!E322</f>
        <v>0310074080</v>
      </c>
      <c r="D64" s="153">
        <v>610</v>
      </c>
      <c r="E64" s="93" t="s">
        <v>174</v>
      </c>
      <c r="F64" s="167">
        <f>'приложение 6'!G322</f>
        <v>31944.3</v>
      </c>
      <c r="G64" s="167">
        <f>'приложение 6'!H322</f>
        <v>31944.3</v>
      </c>
      <c r="H64" s="167">
        <f>'приложение 6'!I322</f>
        <v>31944.3</v>
      </c>
    </row>
    <row r="65" spans="1:8" ht="96.6">
      <c r="A65" s="153">
        <v>41</v>
      </c>
      <c r="B65" s="81" t="s">
        <v>225</v>
      </c>
      <c r="C65" s="100" t="str">
        <f>'приложение 6'!E325</f>
        <v>0310075880</v>
      </c>
      <c r="D65" s="153">
        <v>610</v>
      </c>
      <c r="E65" s="93" t="s">
        <v>174</v>
      </c>
      <c r="F65" s="167">
        <f>'приложение 6'!G327</f>
        <v>50268.6</v>
      </c>
      <c r="G65" s="167">
        <f>'приложение 6'!H327</f>
        <v>50268.6</v>
      </c>
      <c r="H65" s="167">
        <f>'приложение 6'!I327</f>
        <v>50268.6</v>
      </c>
    </row>
    <row r="66" spans="1:8" ht="124.2">
      <c r="A66" s="153">
        <v>42</v>
      </c>
      <c r="B66" s="82" t="s">
        <v>220</v>
      </c>
      <c r="C66" s="100" t="str">
        <f>'приложение 6'!E328</f>
        <v>0310075540</v>
      </c>
      <c r="D66" s="153">
        <v>610</v>
      </c>
      <c r="E66" s="93" t="s">
        <v>174</v>
      </c>
      <c r="F66" s="167">
        <f>'приложение 6'!G330</f>
        <v>336</v>
      </c>
      <c r="G66" s="167">
        <f>'приложение 6'!H330</f>
        <v>336</v>
      </c>
      <c r="H66" s="167">
        <f>'приложение 6'!I330</f>
        <v>336</v>
      </c>
    </row>
    <row r="67" spans="1:8" ht="41.4">
      <c r="A67" s="153">
        <v>43</v>
      </c>
      <c r="B67" s="158" t="s">
        <v>430</v>
      </c>
      <c r="C67" s="70" t="s">
        <v>424</v>
      </c>
      <c r="D67" s="153">
        <v>610</v>
      </c>
      <c r="E67" s="93" t="s">
        <v>174</v>
      </c>
      <c r="F67" s="167">
        <f>'приложение 6'!G333</f>
        <v>13</v>
      </c>
      <c r="G67" s="167">
        <f>'приложение 6'!H333</f>
        <v>0</v>
      </c>
      <c r="H67" s="167">
        <f>'приложение 6'!I333</f>
        <v>0</v>
      </c>
    </row>
    <row r="68" spans="1:8" ht="14.4">
      <c r="A68" s="153">
        <v>44</v>
      </c>
      <c r="B68" s="117" t="s">
        <v>196</v>
      </c>
      <c r="C68" s="121" t="s">
        <v>345</v>
      </c>
      <c r="D68" s="90"/>
      <c r="E68" s="139"/>
      <c r="F68" s="104">
        <f>F69+F70+F71+F72+F73+F74+F75</f>
        <v>258730.93999999997</v>
      </c>
      <c r="G68" s="104">
        <f t="shared" ref="G68:H68" si="11">G69+G70+G71+G72+G73+G74+G75</f>
        <v>258340.93999999997</v>
      </c>
      <c r="H68" s="104">
        <f t="shared" si="11"/>
        <v>258340.93999999997</v>
      </c>
    </row>
    <row r="69" spans="1:8">
      <c r="A69" s="153">
        <v>45</v>
      </c>
      <c r="B69" s="29" t="s">
        <v>95</v>
      </c>
      <c r="C69" s="100" t="str">
        <f>'приложение 6'!E337</f>
        <v>0320000610</v>
      </c>
      <c r="D69" s="153">
        <v>610</v>
      </c>
      <c r="E69" s="93" t="s">
        <v>175</v>
      </c>
      <c r="F69" s="63">
        <f>'приложение 6'!G339</f>
        <v>85677.84</v>
      </c>
      <c r="G69" s="63">
        <f>'приложение 6'!H339</f>
        <v>85677.84</v>
      </c>
      <c r="H69" s="63">
        <f>'приложение 6'!I339</f>
        <v>85677.84</v>
      </c>
    </row>
    <row r="70" spans="1:8" ht="27.6">
      <c r="A70" s="153">
        <v>46</v>
      </c>
      <c r="B70" s="83" t="s">
        <v>261</v>
      </c>
      <c r="C70" s="100" t="str">
        <f>'приложение 6'!E342</f>
        <v>0320076490</v>
      </c>
      <c r="D70" s="153">
        <v>610</v>
      </c>
      <c r="E70" s="93" t="s">
        <v>175</v>
      </c>
      <c r="F70" s="63">
        <f>'приложение 6'!G342</f>
        <v>3103.9</v>
      </c>
      <c r="G70" s="63">
        <f>'приложение 6'!H342</f>
        <v>3103.9</v>
      </c>
      <c r="H70" s="63">
        <f>'приложение 6'!I342</f>
        <v>3103.9</v>
      </c>
    </row>
    <row r="71" spans="1:8" ht="96.6">
      <c r="A71" s="153">
        <v>47</v>
      </c>
      <c r="B71" s="81" t="s">
        <v>226</v>
      </c>
      <c r="C71" s="100" t="str">
        <f>'приложение 6'!E343</f>
        <v>0320074090</v>
      </c>
      <c r="D71" s="153">
        <v>610</v>
      </c>
      <c r="E71" s="93" t="s">
        <v>175</v>
      </c>
      <c r="F71" s="63">
        <f>'приложение 6'!G345</f>
        <v>28680.1</v>
      </c>
      <c r="G71" s="63">
        <f>'приложение 6'!H345</f>
        <v>28680.1</v>
      </c>
      <c r="H71" s="63">
        <f>'приложение 6'!I345</f>
        <v>28680.1</v>
      </c>
    </row>
    <row r="72" spans="1:8" ht="96.6">
      <c r="A72" s="153">
        <v>48</v>
      </c>
      <c r="B72" s="82" t="s">
        <v>227</v>
      </c>
      <c r="C72" s="100" t="str">
        <f>'приложение 6'!E346</f>
        <v>0320075640</v>
      </c>
      <c r="D72" s="153">
        <v>610</v>
      </c>
      <c r="E72" s="93" t="s">
        <v>175</v>
      </c>
      <c r="F72" s="63">
        <f>'приложение 6'!G348</f>
        <v>130506.7</v>
      </c>
      <c r="G72" s="63">
        <f>'приложение 6'!H348</f>
        <v>130506.7</v>
      </c>
      <c r="H72" s="63">
        <f>'приложение 6'!I348</f>
        <v>130506.7</v>
      </c>
    </row>
    <row r="73" spans="1:8" ht="82.8">
      <c r="A73" s="153">
        <v>49</v>
      </c>
      <c r="B73" s="81" t="s">
        <v>223</v>
      </c>
      <c r="C73" s="100" t="str">
        <f>'приложение 6'!E383</f>
        <v>0320075660</v>
      </c>
      <c r="D73" s="153">
        <v>610</v>
      </c>
      <c r="E73" s="93" t="s">
        <v>186</v>
      </c>
      <c r="F73" s="63">
        <f>'приложение 6'!G385</f>
        <v>10372.4</v>
      </c>
      <c r="G73" s="63">
        <f>'приложение 6'!H385</f>
        <v>10372.4</v>
      </c>
      <c r="H73" s="63">
        <f>'приложение 6'!I385</f>
        <v>10372.4</v>
      </c>
    </row>
    <row r="74" spans="1:8" ht="41.4">
      <c r="A74" s="153">
        <v>50</v>
      </c>
      <c r="B74" s="158" t="s">
        <v>431</v>
      </c>
      <c r="C74" s="70" t="s">
        <v>428</v>
      </c>
      <c r="D74" s="153">
        <v>610</v>
      </c>
      <c r="E74" s="93" t="s">
        <v>175</v>
      </c>
      <c r="F74" s="63">
        <f>'приложение 6'!G351</f>
        <v>300</v>
      </c>
      <c r="G74" s="63">
        <f>'приложение 6'!H351</f>
        <v>0</v>
      </c>
      <c r="H74" s="63">
        <f>'приложение 6'!I351</f>
        <v>0</v>
      </c>
    </row>
    <row r="75" spans="1:8" ht="55.2">
      <c r="A75" s="169">
        <v>51</v>
      </c>
      <c r="B75" s="170" t="s">
        <v>436</v>
      </c>
      <c r="C75" s="70" t="s">
        <v>437</v>
      </c>
      <c r="D75" s="169">
        <v>610</v>
      </c>
      <c r="E75" s="93" t="s">
        <v>175</v>
      </c>
      <c r="F75" s="63">
        <f>'приложение 6'!G354</f>
        <v>90</v>
      </c>
      <c r="G75" s="63">
        <f>'приложение 6'!H354</f>
        <v>0</v>
      </c>
      <c r="H75" s="63">
        <f>'приложение 6'!I354</f>
        <v>0</v>
      </c>
    </row>
    <row r="76" spans="1:8" ht="14.4">
      <c r="A76" s="153">
        <v>52</v>
      </c>
      <c r="B76" s="117" t="s">
        <v>197</v>
      </c>
      <c r="C76" s="121" t="s">
        <v>349</v>
      </c>
      <c r="D76" s="90"/>
      <c r="E76" s="139"/>
      <c r="F76" s="104">
        <f>F77+F78</f>
        <v>17598.400000000001</v>
      </c>
      <c r="G76" s="104">
        <f t="shared" ref="G76:H76" si="12">G77+G78</f>
        <v>17398.400000000001</v>
      </c>
      <c r="H76" s="104">
        <f t="shared" si="12"/>
        <v>17398.400000000001</v>
      </c>
    </row>
    <row r="77" spans="1:8">
      <c r="A77" s="153">
        <v>53</v>
      </c>
      <c r="B77" s="29" t="s">
        <v>95</v>
      </c>
      <c r="C77" s="100" t="str">
        <f>'приложение 6'!E357</f>
        <v>0330000660</v>
      </c>
      <c r="D77" s="153">
        <v>610</v>
      </c>
      <c r="E77" s="93" t="s">
        <v>302</v>
      </c>
      <c r="F77" s="63">
        <f>'приложение 6'!G359</f>
        <v>17398.400000000001</v>
      </c>
      <c r="G77" s="63">
        <f>'приложение 6'!H359</f>
        <v>17398.400000000001</v>
      </c>
      <c r="H77" s="63">
        <f>'приложение 6'!I359</f>
        <v>17398.400000000001</v>
      </c>
    </row>
    <row r="78" spans="1:8" ht="55.2">
      <c r="A78" s="153">
        <v>54</v>
      </c>
      <c r="B78" s="158" t="s">
        <v>432</v>
      </c>
      <c r="C78" s="70" t="s">
        <v>429</v>
      </c>
      <c r="D78" s="153">
        <v>610</v>
      </c>
      <c r="E78" s="93" t="s">
        <v>302</v>
      </c>
      <c r="F78" s="63">
        <f>'приложение 6'!G362</f>
        <v>200</v>
      </c>
      <c r="G78" s="63">
        <f>'приложение 6'!H362</f>
        <v>0</v>
      </c>
      <c r="H78" s="63">
        <f>'приложение 6'!I362</f>
        <v>0</v>
      </c>
    </row>
    <row r="79" spans="1:8">
      <c r="A79" s="153">
        <v>55</v>
      </c>
      <c r="B79" s="97" t="s">
        <v>82</v>
      </c>
      <c r="C79" s="100" t="s">
        <v>83</v>
      </c>
      <c r="D79" s="153"/>
      <c r="E79" s="93"/>
      <c r="F79" s="63">
        <f>F80+F81+F84+F85+F86+F87+F83+F82</f>
        <v>18877.3</v>
      </c>
      <c r="G79" s="63">
        <f t="shared" ref="G79:H79" si="13">G80+G81+G84+G85+G86+G87+G83+G82</f>
        <v>18877.3</v>
      </c>
      <c r="H79" s="63">
        <f t="shared" si="13"/>
        <v>18877.3</v>
      </c>
    </row>
    <row r="80" spans="1:8">
      <c r="A80" s="194">
        <v>56</v>
      </c>
      <c r="B80" s="200" t="s">
        <v>221</v>
      </c>
      <c r="C80" s="194" t="str">
        <f>'приложение 6'!E366</f>
        <v>0340000610</v>
      </c>
      <c r="D80" s="153">
        <v>110</v>
      </c>
      <c r="E80" s="93" t="s">
        <v>177</v>
      </c>
      <c r="F80" s="63">
        <f>'приложение 6'!G368</f>
        <v>13926.75</v>
      </c>
      <c r="G80" s="63">
        <f>'приложение 6'!H368</f>
        <v>13926.75</v>
      </c>
      <c r="H80" s="63">
        <f>'приложение 6'!I368</f>
        <v>13926.75</v>
      </c>
    </row>
    <row r="81" spans="1:8">
      <c r="A81" s="195"/>
      <c r="B81" s="201"/>
      <c r="C81" s="195"/>
      <c r="D81" s="153">
        <v>240</v>
      </c>
      <c r="E81" s="93" t="s">
        <v>177</v>
      </c>
      <c r="F81" s="63">
        <f>'приложение 6'!G370</f>
        <v>2517.75</v>
      </c>
      <c r="G81" s="63">
        <f>'приложение 6'!H370</f>
        <v>2517.75</v>
      </c>
      <c r="H81" s="63">
        <f>'приложение 6'!I370</f>
        <v>2517.75</v>
      </c>
    </row>
    <row r="82" spans="1:8">
      <c r="A82" s="195"/>
      <c r="B82" s="201"/>
      <c r="C82" s="195"/>
      <c r="D82" s="153">
        <v>830</v>
      </c>
      <c r="E82" s="93" t="s">
        <v>177</v>
      </c>
      <c r="F82" s="63">
        <f>'приложение 6'!G372</f>
        <v>2</v>
      </c>
      <c r="G82" s="63">
        <f>'приложение 6'!H372</f>
        <v>2</v>
      </c>
      <c r="H82" s="63">
        <f>'приложение 6'!I372</f>
        <v>2</v>
      </c>
    </row>
    <row r="83" spans="1:8">
      <c r="A83" s="196"/>
      <c r="B83" s="202"/>
      <c r="C83" s="196"/>
      <c r="D83" s="153">
        <v>850</v>
      </c>
      <c r="E83" s="93" t="s">
        <v>177</v>
      </c>
      <c r="F83" s="63">
        <f>'приложение 6'!G373</f>
        <v>13</v>
      </c>
      <c r="G83" s="63">
        <f>'приложение 6'!H373</f>
        <v>13</v>
      </c>
      <c r="H83" s="63">
        <f>'приложение 6'!I373</f>
        <v>13</v>
      </c>
    </row>
    <row r="84" spans="1:8">
      <c r="A84" s="203">
        <v>57</v>
      </c>
      <c r="B84" s="222" t="s">
        <v>233</v>
      </c>
      <c r="C84" s="203" t="str">
        <f>'приложение 6'!E203</f>
        <v>0340075520</v>
      </c>
      <c r="D84" s="153">
        <v>120</v>
      </c>
      <c r="E84" s="93" t="s">
        <v>177</v>
      </c>
      <c r="F84" s="63">
        <f>'приложение 6'!G205</f>
        <v>963.11</v>
      </c>
      <c r="G84" s="63">
        <f>'приложение 6'!H205</f>
        <v>963.11</v>
      </c>
      <c r="H84" s="63">
        <f>'приложение 6'!I205</f>
        <v>963.11</v>
      </c>
    </row>
    <row r="85" spans="1:8" ht="35.25" customHeight="1">
      <c r="A85" s="203"/>
      <c r="B85" s="222"/>
      <c r="C85" s="203"/>
      <c r="D85" s="153">
        <v>240</v>
      </c>
      <c r="E85" s="93" t="s">
        <v>177</v>
      </c>
      <c r="F85" s="63">
        <f>'приложение 6'!G207</f>
        <v>387.19</v>
      </c>
      <c r="G85" s="63">
        <f>'приложение 6'!H207</f>
        <v>387.19</v>
      </c>
      <c r="H85" s="63">
        <f>'приложение 6'!I207</f>
        <v>387.19</v>
      </c>
    </row>
    <row r="86" spans="1:8">
      <c r="A86" s="203">
        <v>58</v>
      </c>
      <c r="B86" s="223" t="s">
        <v>222</v>
      </c>
      <c r="C86" s="203" t="str">
        <f>'приложение 6'!E374</f>
        <v>0340075560</v>
      </c>
      <c r="D86" s="153">
        <v>320</v>
      </c>
      <c r="E86" s="93" t="s">
        <v>177</v>
      </c>
      <c r="F86" s="63">
        <f>'приложение 6'!G376</f>
        <v>1048.69</v>
      </c>
      <c r="G86" s="63">
        <f>'приложение 6'!H376</f>
        <v>1048.69</v>
      </c>
      <c r="H86" s="63">
        <f>'приложение 6'!I376</f>
        <v>1048.69</v>
      </c>
    </row>
    <row r="87" spans="1:8">
      <c r="A87" s="203"/>
      <c r="B87" s="223"/>
      <c r="C87" s="203"/>
      <c r="D87" s="153">
        <v>240</v>
      </c>
      <c r="E87" s="93" t="s">
        <v>177</v>
      </c>
      <c r="F87" s="63">
        <f>'приложение 6'!G378</f>
        <v>18.809999999999999</v>
      </c>
      <c r="G87" s="63">
        <f>'приложение 6'!H378</f>
        <v>18.809999999999999</v>
      </c>
      <c r="H87" s="63">
        <f>'приложение 6'!I378</f>
        <v>18.809999999999999</v>
      </c>
    </row>
    <row r="88" spans="1:8" ht="27.6">
      <c r="A88" s="133">
        <v>59</v>
      </c>
      <c r="B88" s="129" t="s">
        <v>387</v>
      </c>
      <c r="C88" s="136" t="s">
        <v>356</v>
      </c>
      <c r="D88" s="133"/>
      <c r="E88" s="138"/>
      <c r="F88" s="128">
        <f>F89+F90</f>
        <v>5346.55</v>
      </c>
      <c r="G88" s="128">
        <f t="shared" ref="G88:H88" si="14">G89+G90</f>
        <v>5346.55</v>
      </c>
      <c r="H88" s="128">
        <f t="shared" si="14"/>
        <v>5346.55</v>
      </c>
    </row>
    <row r="89" spans="1:8" ht="43.2">
      <c r="A89" s="153">
        <v>60</v>
      </c>
      <c r="B89" s="117" t="s">
        <v>198</v>
      </c>
      <c r="C89" s="121" t="s">
        <v>419</v>
      </c>
      <c r="D89" s="90"/>
      <c r="E89" s="139"/>
      <c r="F89" s="104">
        <v>0</v>
      </c>
      <c r="G89" s="104">
        <v>0</v>
      </c>
      <c r="H89" s="104">
        <v>0</v>
      </c>
    </row>
    <row r="90" spans="1:8" ht="43.2">
      <c r="A90" s="153">
        <v>61</v>
      </c>
      <c r="B90" s="117" t="s">
        <v>199</v>
      </c>
      <c r="C90" s="121" t="s">
        <v>357</v>
      </c>
      <c r="D90" s="90"/>
      <c r="E90" s="139"/>
      <c r="F90" s="104">
        <f>F91+F92+F93</f>
        <v>5346.55</v>
      </c>
      <c r="G90" s="104">
        <f t="shared" ref="G90:H90" si="15">G91+G92+G93</f>
        <v>5346.55</v>
      </c>
      <c r="H90" s="104">
        <f t="shared" si="15"/>
        <v>5346.55</v>
      </c>
    </row>
    <row r="91" spans="1:8">
      <c r="A91" s="153">
        <v>62</v>
      </c>
      <c r="B91" s="61" t="s">
        <v>104</v>
      </c>
      <c r="C91" s="100" t="str">
        <f>'приложение 6'!E397</f>
        <v>0420000610</v>
      </c>
      <c r="D91" s="153">
        <v>610</v>
      </c>
      <c r="E91" s="93" t="s">
        <v>176</v>
      </c>
      <c r="F91" s="63">
        <f>'приложение 6'!G399</f>
        <v>4909.63</v>
      </c>
      <c r="G91" s="63">
        <f>'приложение 6'!H399</f>
        <v>4909.63</v>
      </c>
      <c r="H91" s="63">
        <f>'приложение 6'!I399</f>
        <v>4909.63</v>
      </c>
    </row>
    <row r="92" spans="1:8" ht="41.4">
      <c r="A92" s="153">
        <v>63</v>
      </c>
      <c r="B92" s="71" t="s">
        <v>118</v>
      </c>
      <c r="C92" s="100" t="str">
        <f>'приложение 6'!E400</f>
        <v>0420074560</v>
      </c>
      <c r="D92" s="153">
        <v>610</v>
      </c>
      <c r="E92" s="93" t="s">
        <v>176</v>
      </c>
      <c r="F92" s="63">
        <f>'приложение 6'!G402</f>
        <v>364.1</v>
      </c>
      <c r="G92" s="63">
        <f>'приложение 6'!H402</f>
        <v>364.1</v>
      </c>
      <c r="H92" s="63">
        <f>'приложение 6'!I402</f>
        <v>364.1</v>
      </c>
    </row>
    <row r="93" spans="1:8" ht="41.4">
      <c r="A93" s="153">
        <v>64</v>
      </c>
      <c r="B93" s="71" t="s">
        <v>119</v>
      </c>
      <c r="C93" s="100" t="str">
        <f>'приложение 6'!E403</f>
        <v>04200S4560</v>
      </c>
      <c r="D93" s="153">
        <v>610</v>
      </c>
      <c r="E93" s="93" t="s">
        <v>176</v>
      </c>
      <c r="F93" s="63">
        <f>'приложение 6'!G405</f>
        <v>72.819999999999993</v>
      </c>
      <c r="G93" s="63">
        <f>'приложение 6'!H405</f>
        <v>72.819999999999993</v>
      </c>
      <c r="H93" s="63">
        <f>'приложение 6'!I405</f>
        <v>72.819999999999993</v>
      </c>
    </row>
    <row r="94" spans="1:8" ht="28.8">
      <c r="A94" s="153">
        <v>65</v>
      </c>
      <c r="B94" s="120" t="s">
        <v>383</v>
      </c>
      <c r="C94" s="121" t="s">
        <v>420</v>
      </c>
      <c r="D94" s="90"/>
      <c r="E94" s="139"/>
      <c r="F94" s="104">
        <v>0</v>
      </c>
      <c r="G94" s="104">
        <v>0</v>
      </c>
      <c r="H94" s="104">
        <v>0</v>
      </c>
    </row>
    <row r="95" spans="1:8" ht="27.6">
      <c r="A95" s="133">
        <v>66</v>
      </c>
      <c r="B95" s="130" t="s">
        <v>388</v>
      </c>
      <c r="C95" s="136" t="s">
        <v>303</v>
      </c>
      <c r="D95" s="127"/>
      <c r="E95" s="136"/>
      <c r="F95" s="128">
        <f>F96+F100</f>
        <v>100936.7</v>
      </c>
      <c r="G95" s="128">
        <f t="shared" ref="G95:H95" si="16">G96+G100</f>
        <v>99015.6</v>
      </c>
      <c r="H95" s="128">
        <f t="shared" si="16"/>
        <v>99015.6</v>
      </c>
    </row>
    <row r="96" spans="1:8" ht="43.2">
      <c r="A96" s="153">
        <v>67</v>
      </c>
      <c r="B96" s="117" t="s">
        <v>37</v>
      </c>
      <c r="C96" s="121" t="s">
        <v>311</v>
      </c>
      <c r="D96" s="90"/>
      <c r="E96" s="139"/>
      <c r="F96" s="104">
        <f>F97+F98+F99</f>
        <v>90061.9</v>
      </c>
      <c r="G96" s="104">
        <f t="shared" ref="G96:H96" si="17">G97+G98+G99</f>
        <v>88140.800000000003</v>
      </c>
      <c r="H96" s="104">
        <f t="shared" si="17"/>
        <v>88140.800000000003</v>
      </c>
    </row>
    <row r="97" spans="1:8" ht="41.4">
      <c r="A97" s="153">
        <v>68</v>
      </c>
      <c r="B97" s="67" t="s">
        <v>38</v>
      </c>
      <c r="C97" s="100" t="str">
        <f>'приложение 6'!E76</f>
        <v>0510076010</v>
      </c>
      <c r="D97" s="153">
        <v>510</v>
      </c>
      <c r="E97" s="93" t="s">
        <v>189</v>
      </c>
      <c r="F97" s="63">
        <f>'приложение 6'!G78</f>
        <v>8505.2000000000007</v>
      </c>
      <c r="G97" s="63">
        <f>'приложение 6'!H78</f>
        <v>6584.1</v>
      </c>
      <c r="H97" s="63">
        <f>'приложение 6'!I78</f>
        <v>6584.1</v>
      </c>
    </row>
    <row r="98" spans="1:8" ht="41.4">
      <c r="A98" s="153">
        <v>69</v>
      </c>
      <c r="B98" s="67" t="s">
        <v>40</v>
      </c>
      <c r="C98" s="100" t="str">
        <f>'приложение 6'!E79</f>
        <v>0510050010</v>
      </c>
      <c r="D98" s="153">
        <v>510</v>
      </c>
      <c r="E98" s="93" t="s">
        <v>189</v>
      </c>
      <c r="F98" s="63">
        <f>'приложение 6'!G81</f>
        <v>17182.88</v>
      </c>
      <c r="G98" s="63">
        <f>'приложение 6'!H81</f>
        <v>17182.88</v>
      </c>
      <c r="H98" s="63">
        <f>'приложение 6'!I81</f>
        <v>17182.88</v>
      </c>
    </row>
    <row r="99" spans="1:8" ht="41.4">
      <c r="A99" s="153">
        <v>70</v>
      </c>
      <c r="B99" s="67" t="s">
        <v>42</v>
      </c>
      <c r="C99" s="100" t="str">
        <f>'приложение 6'!E85</f>
        <v>0510050030</v>
      </c>
      <c r="D99" s="153">
        <v>540</v>
      </c>
      <c r="E99" s="93" t="s">
        <v>190</v>
      </c>
      <c r="F99" s="63">
        <f>'приложение 6'!G87</f>
        <v>64373.82</v>
      </c>
      <c r="G99" s="63">
        <f>'приложение 6'!H87</f>
        <v>64373.82</v>
      </c>
      <c r="H99" s="63">
        <f>'приложение 6'!I87</f>
        <v>64373.82</v>
      </c>
    </row>
    <row r="100" spans="1:8" ht="28.8">
      <c r="A100" s="153">
        <v>71</v>
      </c>
      <c r="B100" s="117" t="s">
        <v>17</v>
      </c>
      <c r="C100" s="137" t="s">
        <v>304</v>
      </c>
      <c r="D100" s="161"/>
      <c r="E100" s="162"/>
      <c r="F100" s="104">
        <f>F101+F102+F103</f>
        <v>10874.800000000001</v>
      </c>
      <c r="G100" s="104">
        <f t="shared" ref="G100:H100" si="18">G101+G102+G103</f>
        <v>10874.800000000001</v>
      </c>
      <c r="H100" s="104">
        <f t="shared" si="18"/>
        <v>10874.800000000001</v>
      </c>
    </row>
    <row r="101" spans="1:8" ht="15.75" customHeight="1">
      <c r="A101" s="194">
        <v>72</v>
      </c>
      <c r="B101" s="206" t="s">
        <v>230</v>
      </c>
      <c r="C101" s="194" t="str">
        <f>'приложение 6'!E23</f>
        <v>0520000210</v>
      </c>
      <c r="D101" s="153">
        <v>120</v>
      </c>
      <c r="E101" s="93" t="s">
        <v>149</v>
      </c>
      <c r="F101" s="63">
        <f>'приложение 6'!G25</f>
        <v>8994.1200000000008</v>
      </c>
      <c r="G101" s="63">
        <f>'приложение 6'!H25</f>
        <v>8994.1200000000008</v>
      </c>
      <c r="H101" s="63">
        <f>'приложение 6'!I25</f>
        <v>8994.1200000000008</v>
      </c>
    </row>
    <row r="102" spans="1:8">
      <c r="A102" s="195"/>
      <c r="B102" s="207"/>
      <c r="C102" s="195"/>
      <c r="D102" s="153">
        <v>240</v>
      </c>
      <c r="E102" s="93" t="s">
        <v>149</v>
      </c>
      <c r="F102" s="63">
        <f>'приложение 6'!G27</f>
        <v>1875.68</v>
      </c>
      <c r="G102" s="63">
        <f>'приложение 6'!H27</f>
        <v>1875.68</v>
      </c>
      <c r="H102" s="63">
        <f>'приложение 6'!I27</f>
        <v>1875.68</v>
      </c>
    </row>
    <row r="103" spans="1:8">
      <c r="A103" s="196"/>
      <c r="B103" s="208"/>
      <c r="C103" s="196"/>
      <c r="D103" s="153">
        <v>850</v>
      </c>
      <c r="E103" s="93" t="s">
        <v>149</v>
      </c>
      <c r="F103" s="63">
        <f>'приложение 6'!G29</f>
        <v>5</v>
      </c>
      <c r="G103" s="63">
        <f>'приложение 6'!H29</f>
        <v>5</v>
      </c>
      <c r="H103" s="63">
        <f>'приложение 6'!I29</f>
        <v>5</v>
      </c>
    </row>
    <row r="104" spans="1:8" ht="38.25" customHeight="1">
      <c r="A104" s="133">
        <v>73</v>
      </c>
      <c r="B104" s="130" t="s">
        <v>389</v>
      </c>
      <c r="C104" s="136" t="s">
        <v>315</v>
      </c>
      <c r="D104" s="127"/>
      <c r="E104" s="136"/>
      <c r="F104" s="128">
        <f>F105+F109+F114+F118</f>
        <v>74996.899999999994</v>
      </c>
      <c r="G104" s="128">
        <f>G105+G109+G114+G118</f>
        <v>74996.899999999994</v>
      </c>
      <c r="H104" s="128">
        <f>H105+H109+H114+H118</f>
        <v>74996.899999999994</v>
      </c>
    </row>
    <row r="105" spans="1:8" ht="28.8">
      <c r="A105" s="153">
        <v>74</v>
      </c>
      <c r="B105" s="117" t="s">
        <v>262</v>
      </c>
      <c r="C105" s="121" t="s">
        <v>316</v>
      </c>
      <c r="D105" s="90"/>
      <c r="E105" s="139"/>
      <c r="F105" s="104">
        <f>F106+F107+F108</f>
        <v>21700.69</v>
      </c>
      <c r="G105" s="104">
        <f t="shared" ref="G105:H105" si="19">G106+G107+G108</f>
        <v>21700.69</v>
      </c>
      <c r="H105" s="104">
        <f t="shared" si="19"/>
        <v>21700.69</v>
      </c>
    </row>
    <row r="106" spans="1:8">
      <c r="A106" s="203">
        <v>75</v>
      </c>
      <c r="B106" s="205" t="s">
        <v>44</v>
      </c>
      <c r="C106" s="203" t="str">
        <f>'приложение 6'!E97</f>
        <v>0610000210</v>
      </c>
      <c r="D106" s="153">
        <v>120</v>
      </c>
      <c r="E106" s="93" t="s">
        <v>148</v>
      </c>
      <c r="F106" s="63">
        <f>'приложение 6'!G99</f>
        <v>13923.35</v>
      </c>
      <c r="G106" s="63">
        <f>'приложение 6'!H99</f>
        <v>13923.35</v>
      </c>
      <c r="H106" s="63">
        <f>'приложение 6'!I99</f>
        <v>13923.35</v>
      </c>
    </row>
    <row r="107" spans="1:8">
      <c r="A107" s="203"/>
      <c r="B107" s="205"/>
      <c r="C107" s="203"/>
      <c r="D107" s="153">
        <v>240</v>
      </c>
      <c r="E107" s="93" t="s">
        <v>148</v>
      </c>
      <c r="F107" s="63">
        <f>'приложение 6'!G101</f>
        <v>7137.9</v>
      </c>
      <c r="G107" s="63">
        <f>'приложение 6'!H101</f>
        <v>7137.9</v>
      </c>
      <c r="H107" s="63">
        <f>'приложение 6'!I101</f>
        <v>7137.9</v>
      </c>
    </row>
    <row r="108" spans="1:8">
      <c r="A108" s="203"/>
      <c r="B108" s="205"/>
      <c r="C108" s="203"/>
      <c r="D108" s="153">
        <v>850</v>
      </c>
      <c r="E108" s="93" t="s">
        <v>148</v>
      </c>
      <c r="F108" s="63">
        <f>'приложение 6'!G103</f>
        <v>639.44000000000005</v>
      </c>
      <c r="G108" s="63">
        <f>'приложение 6'!H103</f>
        <v>639.44000000000005</v>
      </c>
      <c r="H108" s="63">
        <f>'приложение 6'!I103</f>
        <v>639.44000000000005</v>
      </c>
    </row>
    <row r="109" spans="1:8" ht="43.2">
      <c r="A109" s="153">
        <v>76</v>
      </c>
      <c r="B109" s="117" t="s">
        <v>117</v>
      </c>
      <c r="C109" s="121" t="s">
        <v>337</v>
      </c>
      <c r="D109" s="90"/>
      <c r="E109" s="139"/>
      <c r="F109" s="104">
        <f>F110+F111+F113+F112</f>
        <v>51044.57</v>
      </c>
      <c r="G109" s="104">
        <f t="shared" ref="G109:H109" si="20">G110+G111+G113+G112</f>
        <v>51044.57</v>
      </c>
      <c r="H109" s="104">
        <f t="shared" si="20"/>
        <v>51044.57</v>
      </c>
    </row>
    <row r="110" spans="1:8" ht="15.75" customHeight="1">
      <c r="A110" s="203">
        <v>77</v>
      </c>
      <c r="B110" s="200" t="s">
        <v>115</v>
      </c>
      <c r="C110" s="194" t="str">
        <f>'приложение 6'!E268</f>
        <v>0620000610</v>
      </c>
      <c r="D110" s="153">
        <v>110</v>
      </c>
      <c r="E110" s="93" t="s">
        <v>151</v>
      </c>
      <c r="F110" s="63">
        <f>'приложение 6'!G270</f>
        <v>37132.43</v>
      </c>
      <c r="G110" s="63">
        <f>'приложение 6'!H270</f>
        <v>37132.43</v>
      </c>
      <c r="H110" s="63">
        <f>'приложение 6'!I270</f>
        <v>37132.43</v>
      </c>
    </row>
    <row r="111" spans="1:8">
      <c r="A111" s="203"/>
      <c r="B111" s="201"/>
      <c r="C111" s="195"/>
      <c r="D111" s="153">
        <v>240</v>
      </c>
      <c r="E111" s="93" t="s">
        <v>151</v>
      </c>
      <c r="F111" s="63">
        <f>'приложение 6'!G272</f>
        <v>2657.88</v>
      </c>
      <c r="G111" s="63">
        <f>'приложение 6'!H272</f>
        <v>2657.88</v>
      </c>
      <c r="H111" s="63">
        <f>'приложение 6'!I272</f>
        <v>2657.88</v>
      </c>
    </row>
    <row r="112" spans="1:8">
      <c r="A112" s="203"/>
      <c r="B112" s="202"/>
      <c r="C112" s="196"/>
      <c r="D112" s="153">
        <v>850</v>
      </c>
      <c r="E112" s="93" t="s">
        <v>151</v>
      </c>
      <c r="F112" s="63">
        <f>'приложение 6'!G274</f>
        <v>3</v>
      </c>
      <c r="G112" s="63">
        <f>'приложение 6'!H274</f>
        <v>3</v>
      </c>
      <c r="H112" s="63">
        <f>'приложение 6'!I274</f>
        <v>3</v>
      </c>
    </row>
    <row r="113" spans="1:8" ht="15.75" customHeight="1">
      <c r="A113" s="153">
        <v>78</v>
      </c>
      <c r="B113" s="106" t="s">
        <v>288</v>
      </c>
      <c r="C113" s="107" t="str">
        <f>'приложение 6'!E277</f>
        <v>0620000620</v>
      </c>
      <c r="D113" s="153">
        <v>110</v>
      </c>
      <c r="E113" s="93" t="s">
        <v>151</v>
      </c>
      <c r="F113" s="63">
        <f>'приложение 6'!G277</f>
        <v>11251.26</v>
      </c>
      <c r="G113" s="63">
        <f>'приложение 6'!H277</f>
        <v>11251.26</v>
      </c>
      <c r="H113" s="63">
        <f>'приложение 6'!I277</f>
        <v>11251.26</v>
      </c>
    </row>
    <row r="114" spans="1:8" ht="43.2">
      <c r="A114" s="163">
        <v>79</v>
      </c>
      <c r="B114" s="117" t="s">
        <v>263</v>
      </c>
      <c r="C114" s="121" t="s">
        <v>335</v>
      </c>
      <c r="D114" s="90"/>
      <c r="E114" s="139"/>
      <c r="F114" s="104">
        <f>F115+F116+F117</f>
        <v>2251.64</v>
      </c>
      <c r="G114" s="104">
        <f t="shared" ref="G114:H114" si="21">G115+G116+G117</f>
        <v>2251.64</v>
      </c>
      <c r="H114" s="104">
        <f t="shared" si="21"/>
        <v>2251.64</v>
      </c>
    </row>
    <row r="115" spans="1:8" ht="15.75" customHeight="1">
      <c r="A115" s="194">
        <v>80</v>
      </c>
      <c r="B115" s="200" t="s">
        <v>115</v>
      </c>
      <c r="C115" s="194" t="str">
        <f>'приложение 6'!E256</f>
        <v>0630000610</v>
      </c>
      <c r="D115" s="153">
        <v>110</v>
      </c>
      <c r="E115" s="93" t="s">
        <v>151</v>
      </c>
      <c r="F115" s="63">
        <f>'приложение 6'!G258</f>
        <v>2046.31</v>
      </c>
      <c r="G115" s="63">
        <f>'приложение 6'!H258</f>
        <v>2046.31</v>
      </c>
      <c r="H115" s="63">
        <f>'приложение 6'!I258</f>
        <v>2046.31</v>
      </c>
    </row>
    <row r="116" spans="1:8">
      <c r="A116" s="195"/>
      <c r="B116" s="201"/>
      <c r="C116" s="195"/>
      <c r="D116" s="153">
        <v>240</v>
      </c>
      <c r="E116" s="93" t="s">
        <v>151</v>
      </c>
      <c r="F116" s="63">
        <f>'приложение 6'!G260</f>
        <v>203.33</v>
      </c>
      <c r="G116" s="63">
        <f>'приложение 6'!H260</f>
        <v>203.33</v>
      </c>
      <c r="H116" s="63">
        <f>'приложение 6'!I260</f>
        <v>203.33</v>
      </c>
    </row>
    <row r="117" spans="1:8">
      <c r="A117" s="196"/>
      <c r="B117" s="202"/>
      <c r="C117" s="196"/>
      <c r="D117" s="153">
        <v>850</v>
      </c>
      <c r="E117" s="93" t="s">
        <v>151</v>
      </c>
      <c r="F117" s="63">
        <f>'приложение 6'!G262</f>
        <v>2</v>
      </c>
      <c r="G117" s="63">
        <f>'приложение 6'!H262</f>
        <v>2</v>
      </c>
      <c r="H117" s="63">
        <f>'приложение 6'!I262</f>
        <v>2</v>
      </c>
    </row>
    <row r="118" spans="1:8" ht="57.6">
      <c r="A118" s="153">
        <v>81</v>
      </c>
      <c r="B118" s="117" t="s">
        <v>441</v>
      </c>
      <c r="C118" s="139" t="s">
        <v>421</v>
      </c>
      <c r="D118" s="90"/>
      <c r="E118" s="139"/>
      <c r="F118" s="104">
        <v>0</v>
      </c>
      <c r="G118" s="104">
        <v>0</v>
      </c>
      <c r="H118" s="104">
        <v>0</v>
      </c>
    </row>
    <row r="119" spans="1:8" ht="41.4">
      <c r="A119" s="133">
        <v>82</v>
      </c>
      <c r="B119" s="130" t="s">
        <v>390</v>
      </c>
      <c r="C119" s="136" t="s">
        <v>306</v>
      </c>
      <c r="D119" s="133"/>
      <c r="E119" s="138"/>
      <c r="F119" s="128">
        <f>F120+F122+F123+F125</f>
        <v>65266.62</v>
      </c>
      <c r="G119" s="128">
        <f>G120+G122+G123+G125</f>
        <v>55214.42</v>
      </c>
      <c r="H119" s="128">
        <f>H120+H122+H123+H125</f>
        <v>55305.82</v>
      </c>
    </row>
    <row r="120" spans="1:8" ht="14.4">
      <c r="A120" s="153">
        <v>83</v>
      </c>
      <c r="B120" s="117" t="s">
        <v>234</v>
      </c>
      <c r="C120" s="121" t="s">
        <v>307</v>
      </c>
      <c r="D120" s="90"/>
      <c r="E120" s="139"/>
      <c r="F120" s="104">
        <f>F121</f>
        <v>10000</v>
      </c>
      <c r="G120" s="104">
        <f t="shared" ref="G120:H120" si="22">G121</f>
        <v>0</v>
      </c>
      <c r="H120" s="104">
        <f t="shared" si="22"/>
        <v>0</v>
      </c>
    </row>
    <row r="121" spans="1:8" ht="41.4">
      <c r="A121" s="153">
        <v>84</v>
      </c>
      <c r="B121" s="61" t="s">
        <v>282</v>
      </c>
      <c r="C121" s="100" t="str">
        <f>'приложение 6'!E52</f>
        <v>0710085010</v>
      </c>
      <c r="D121" s="153">
        <v>540</v>
      </c>
      <c r="E121" s="93" t="s">
        <v>170</v>
      </c>
      <c r="F121" s="167">
        <f>'приложение 6'!G52</f>
        <v>10000</v>
      </c>
      <c r="G121" s="167">
        <f>'приложение 6'!H52</f>
        <v>0</v>
      </c>
      <c r="H121" s="167">
        <f>'приложение 6'!I52</f>
        <v>0</v>
      </c>
    </row>
    <row r="122" spans="1:8" ht="28.8">
      <c r="A122" s="153">
        <v>85</v>
      </c>
      <c r="B122" s="117" t="s">
        <v>200</v>
      </c>
      <c r="C122" s="121" t="s">
        <v>422</v>
      </c>
      <c r="D122" s="90"/>
      <c r="E122" s="139"/>
      <c r="F122" s="104">
        <v>0</v>
      </c>
      <c r="G122" s="104">
        <v>0</v>
      </c>
      <c r="H122" s="104">
        <v>0</v>
      </c>
    </row>
    <row r="123" spans="1:8" ht="28.8">
      <c r="A123" s="153">
        <v>86</v>
      </c>
      <c r="B123" s="117" t="s">
        <v>201</v>
      </c>
      <c r="C123" s="121" t="s">
        <v>309</v>
      </c>
      <c r="D123" s="90"/>
      <c r="E123" s="139"/>
      <c r="F123" s="104">
        <f>F124</f>
        <v>2486.3200000000002</v>
      </c>
      <c r="G123" s="104">
        <f t="shared" ref="G123:H123" si="23">G124</f>
        <v>2486.3200000000002</v>
      </c>
      <c r="H123" s="104">
        <f t="shared" si="23"/>
        <v>2486.3200000000002</v>
      </c>
    </row>
    <row r="124" spans="1:8" ht="27.6">
      <c r="A124" s="153">
        <v>87</v>
      </c>
      <c r="B124" s="61" t="s">
        <v>243</v>
      </c>
      <c r="C124" s="100" t="str">
        <f>'приложение 6'!E56</f>
        <v>0730085200</v>
      </c>
      <c r="D124" s="153">
        <v>540</v>
      </c>
      <c r="E124" s="93" t="s">
        <v>170</v>
      </c>
      <c r="F124" s="167">
        <f>'приложение 6'!G56</f>
        <v>2486.3200000000002</v>
      </c>
      <c r="G124" s="167">
        <f>'приложение 6'!H56</f>
        <v>2486.3200000000002</v>
      </c>
      <c r="H124" s="167">
        <f>'приложение 6'!I56</f>
        <v>2486.3200000000002</v>
      </c>
    </row>
    <row r="125" spans="1:8" ht="14.4">
      <c r="A125" s="153">
        <v>88</v>
      </c>
      <c r="B125" s="122" t="s">
        <v>202</v>
      </c>
      <c r="C125" s="121" t="s">
        <v>321</v>
      </c>
      <c r="D125" s="90"/>
      <c r="E125" s="139"/>
      <c r="F125" s="104">
        <f>F126+F127</f>
        <v>52780.3</v>
      </c>
      <c r="G125" s="104">
        <f t="shared" ref="G125:H125" si="24">G126+G127</f>
        <v>52728.1</v>
      </c>
      <c r="H125" s="104">
        <f t="shared" si="24"/>
        <v>52819.5</v>
      </c>
    </row>
    <row r="126" spans="1:8" ht="55.2">
      <c r="A126" s="153">
        <v>89</v>
      </c>
      <c r="B126" s="33" t="s">
        <v>231</v>
      </c>
      <c r="C126" s="100" t="str">
        <f>'приложение 6'!E193</f>
        <v>0790075770</v>
      </c>
      <c r="D126" s="153">
        <v>810</v>
      </c>
      <c r="E126" s="93" t="s">
        <v>170</v>
      </c>
      <c r="F126" s="63">
        <f>'приложение 6'!G195</f>
        <v>22549.5</v>
      </c>
      <c r="G126" s="63">
        <f>'приложение 6'!H195</f>
        <v>22497.3</v>
      </c>
      <c r="H126" s="63">
        <f>'приложение 6'!I195</f>
        <v>22588.7</v>
      </c>
    </row>
    <row r="127" spans="1:8" ht="39" customHeight="1">
      <c r="A127" s="153">
        <v>90</v>
      </c>
      <c r="B127" s="33" t="s">
        <v>232</v>
      </c>
      <c r="C127" s="100" t="str">
        <f>'приложение 6'!E196</f>
        <v>0790075700</v>
      </c>
      <c r="D127" s="153">
        <v>810</v>
      </c>
      <c r="E127" s="93" t="s">
        <v>170</v>
      </c>
      <c r="F127" s="63">
        <f>'приложение 6'!G198</f>
        <v>30230.799999999999</v>
      </c>
      <c r="G127" s="63">
        <f>'приложение 6'!H198</f>
        <v>30230.799999999999</v>
      </c>
      <c r="H127" s="63">
        <f>'приложение 6'!I198</f>
        <v>30230.799999999999</v>
      </c>
    </row>
    <row r="128" spans="1:8" ht="41.4">
      <c r="A128" s="133">
        <v>91</v>
      </c>
      <c r="B128" s="164" t="s">
        <v>391</v>
      </c>
      <c r="C128" s="136" t="s">
        <v>327</v>
      </c>
      <c r="D128" s="133"/>
      <c r="E128" s="138"/>
      <c r="F128" s="128">
        <f>F130</f>
        <v>3758.74</v>
      </c>
      <c r="G128" s="128">
        <f t="shared" ref="G128:H128" si="25">G130</f>
        <v>3758.74</v>
      </c>
      <c r="H128" s="128">
        <f t="shared" si="25"/>
        <v>3758.74</v>
      </c>
    </row>
    <row r="129" spans="1:8" ht="28.8">
      <c r="A129" s="153">
        <v>92</v>
      </c>
      <c r="B129" s="123" t="s">
        <v>268</v>
      </c>
      <c r="C129" s="121" t="s">
        <v>328</v>
      </c>
      <c r="D129" s="90"/>
      <c r="E129" s="139"/>
      <c r="F129" s="104">
        <f>'приложение 6'!G225</f>
        <v>0</v>
      </c>
      <c r="G129" s="104">
        <f>'приложение 6'!H225</f>
        <v>0</v>
      </c>
      <c r="H129" s="104">
        <f>'приложение 6'!I225</f>
        <v>0</v>
      </c>
    </row>
    <row r="130" spans="1:8" ht="28.8">
      <c r="A130" s="153">
        <v>93</v>
      </c>
      <c r="B130" s="117" t="s">
        <v>112</v>
      </c>
      <c r="C130" s="121" t="s">
        <v>329</v>
      </c>
      <c r="D130" s="90"/>
      <c r="E130" s="139"/>
      <c r="F130" s="104">
        <f>F131+F132+F133</f>
        <v>3758.74</v>
      </c>
      <c r="G130" s="104">
        <f t="shared" ref="G130:H130" si="26">G131+G132+G133</f>
        <v>3758.74</v>
      </c>
      <c r="H130" s="104">
        <f t="shared" si="26"/>
        <v>3758.74</v>
      </c>
    </row>
    <row r="131" spans="1:8" ht="15.75" customHeight="1">
      <c r="A131" s="194">
        <v>94</v>
      </c>
      <c r="B131" s="197" t="s">
        <v>18</v>
      </c>
      <c r="C131" s="194" t="str">
        <f>'приложение 6'!E228</f>
        <v>0820000610</v>
      </c>
      <c r="D131" s="153">
        <v>110</v>
      </c>
      <c r="E131" s="93" t="s">
        <v>157</v>
      </c>
      <c r="F131" s="63">
        <f>'приложение 6'!G229</f>
        <v>3399.45</v>
      </c>
      <c r="G131" s="63">
        <f>'приложение 6'!H229</f>
        <v>3399.45</v>
      </c>
      <c r="H131" s="63">
        <f>'приложение 6'!I229</f>
        <v>3399.45</v>
      </c>
    </row>
    <row r="132" spans="1:8">
      <c r="A132" s="195"/>
      <c r="B132" s="198"/>
      <c r="C132" s="195"/>
      <c r="D132" s="153">
        <v>240</v>
      </c>
      <c r="E132" s="93" t="s">
        <v>157</v>
      </c>
      <c r="F132" s="63">
        <f>'приложение 6'!G231</f>
        <v>358.29</v>
      </c>
      <c r="G132" s="63">
        <f>'приложение 6'!H231</f>
        <v>358.29</v>
      </c>
      <c r="H132" s="63">
        <f>'приложение 6'!I231</f>
        <v>358.29</v>
      </c>
    </row>
    <row r="133" spans="1:8">
      <c r="A133" s="196"/>
      <c r="B133" s="204"/>
      <c r="C133" s="196"/>
      <c r="D133" s="153">
        <v>850</v>
      </c>
      <c r="E133" s="93" t="s">
        <v>157</v>
      </c>
      <c r="F133" s="63">
        <f>'приложение 6'!G233</f>
        <v>1</v>
      </c>
      <c r="G133" s="63">
        <f>'приложение 6'!H233</f>
        <v>1</v>
      </c>
      <c r="H133" s="63">
        <f>'приложение 6'!I233</f>
        <v>1</v>
      </c>
    </row>
    <row r="134" spans="1:8" ht="55.2">
      <c r="A134" s="133">
        <v>95</v>
      </c>
      <c r="B134" s="131" t="s">
        <v>392</v>
      </c>
      <c r="C134" s="136" t="s">
        <v>318</v>
      </c>
      <c r="D134" s="127"/>
      <c r="E134" s="136"/>
      <c r="F134" s="128">
        <f>F135</f>
        <v>60</v>
      </c>
      <c r="G134" s="128">
        <f t="shared" ref="G134:H135" si="27">G135</f>
        <v>60</v>
      </c>
      <c r="H134" s="128">
        <f t="shared" si="27"/>
        <v>60</v>
      </c>
    </row>
    <row r="135" spans="1:8" ht="14.4">
      <c r="A135" s="153">
        <v>96</v>
      </c>
      <c r="B135" s="117" t="s">
        <v>60</v>
      </c>
      <c r="C135" s="121" t="s">
        <v>319</v>
      </c>
      <c r="D135" s="90"/>
      <c r="E135" s="139"/>
      <c r="F135" s="104">
        <f>F136</f>
        <v>60</v>
      </c>
      <c r="G135" s="104">
        <f t="shared" si="27"/>
        <v>60</v>
      </c>
      <c r="H135" s="104">
        <f t="shared" si="27"/>
        <v>60</v>
      </c>
    </row>
    <row r="136" spans="1:8" ht="27.6">
      <c r="A136" s="153">
        <v>97</v>
      </c>
      <c r="B136" s="61" t="s">
        <v>73</v>
      </c>
      <c r="C136" s="100" t="str">
        <f>'приложение 6'!E175</f>
        <v>09900S6070</v>
      </c>
      <c r="D136" s="153">
        <v>630</v>
      </c>
      <c r="E136" s="93" t="s">
        <v>166</v>
      </c>
      <c r="F136" s="63">
        <f>'приложение 6'!G177</f>
        <v>60</v>
      </c>
      <c r="G136" s="63">
        <f>'приложение 6'!H177</f>
        <v>60</v>
      </c>
      <c r="H136" s="63">
        <f>'приложение 6'!I177</f>
        <v>60</v>
      </c>
    </row>
    <row r="137" spans="1:8" ht="41.4">
      <c r="A137" s="133">
        <v>98</v>
      </c>
      <c r="B137" s="131" t="s">
        <v>393</v>
      </c>
      <c r="C137" s="127">
        <v>1000000000</v>
      </c>
      <c r="D137" s="127"/>
      <c r="E137" s="136"/>
      <c r="F137" s="128">
        <f>F138+F140+F143</f>
        <v>8378.2000000000007</v>
      </c>
      <c r="G137" s="128">
        <f>G138+G140+G143</f>
        <v>19378.2</v>
      </c>
      <c r="H137" s="128">
        <f>H138+H140+H143</f>
        <v>5378.2</v>
      </c>
    </row>
    <row r="138" spans="1:8" ht="28.8">
      <c r="A138" s="203">
        <v>99</v>
      </c>
      <c r="B138" s="124" t="s">
        <v>204</v>
      </c>
      <c r="C138" s="116">
        <v>1010000000</v>
      </c>
      <c r="D138" s="90"/>
      <c r="E138" s="139"/>
      <c r="F138" s="104">
        <f>F139</f>
        <v>400</v>
      </c>
      <c r="G138" s="104">
        <f t="shared" ref="G138:H138" si="28">G139</f>
        <v>400</v>
      </c>
      <c r="H138" s="104">
        <f t="shared" si="28"/>
        <v>400</v>
      </c>
    </row>
    <row r="139" spans="1:8">
      <c r="A139" s="203"/>
      <c r="B139" s="108" t="s">
        <v>254</v>
      </c>
      <c r="C139" s="100">
        <f>'приложение 6'!E311</f>
        <v>1010087080</v>
      </c>
      <c r="D139" s="153">
        <v>240</v>
      </c>
      <c r="E139" s="93" t="s">
        <v>170</v>
      </c>
      <c r="F139" s="63">
        <f>'приложение 6'!G313</f>
        <v>400</v>
      </c>
      <c r="G139" s="63">
        <f>'приложение 6'!H313</f>
        <v>400</v>
      </c>
      <c r="H139" s="63">
        <f>'приложение 6'!I313</f>
        <v>400</v>
      </c>
    </row>
    <row r="140" spans="1:8" ht="43.2">
      <c r="A140" s="153">
        <v>100</v>
      </c>
      <c r="B140" s="124" t="s">
        <v>205</v>
      </c>
      <c r="C140" s="116">
        <v>1020000000</v>
      </c>
      <c r="D140" s="90"/>
      <c r="E140" s="139"/>
      <c r="F140" s="104">
        <f>F141+F142</f>
        <v>3000</v>
      </c>
      <c r="G140" s="104">
        <f t="shared" ref="G140:H140" si="29">G141+G142</f>
        <v>14000</v>
      </c>
      <c r="H140" s="104">
        <f t="shared" si="29"/>
        <v>0</v>
      </c>
    </row>
    <row r="141" spans="1:8" ht="41.4">
      <c r="A141" s="153">
        <v>101</v>
      </c>
      <c r="B141" s="69" t="s">
        <v>283</v>
      </c>
      <c r="C141" s="100">
        <f>'приложение 6'!E61</f>
        <v>1020087130</v>
      </c>
      <c r="D141" s="153">
        <v>540</v>
      </c>
      <c r="E141" s="93" t="s">
        <v>170</v>
      </c>
      <c r="F141" s="63">
        <f>'приложение 6'!G61</f>
        <v>3000</v>
      </c>
      <c r="G141" s="63">
        <f>'приложение 6'!H61</f>
        <v>0</v>
      </c>
      <c r="H141" s="63">
        <f>'приложение 6'!I61</f>
        <v>0</v>
      </c>
    </row>
    <row r="142" spans="1:8" ht="46.8">
      <c r="A142" s="169">
        <v>102</v>
      </c>
      <c r="B142" s="173" t="s">
        <v>435</v>
      </c>
      <c r="C142" s="68">
        <v>1020087080</v>
      </c>
      <c r="D142" s="169">
        <v>540</v>
      </c>
      <c r="E142" s="93" t="s">
        <v>170</v>
      </c>
      <c r="F142" s="63">
        <f>'приложение 6'!G65</f>
        <v>0</v>
      </c>
      <c r="G142" s="63">
        <f>'приложение 6'!H65</f>
        <v>14000</v>
      </c>
      <c r="H142" s="63">
        <f>'приложение 6'!I65</f>
        <v>0</v>
      </c>
    </row>
    <row r="143" spans="1:8" ht="28.8">
      <c r="A143" s="153">
        <v>103</v>
      </c>
      <c r="B143" s="117" t="s">
        <v>94</v>
      </c>
      <c r="C143" s="116">
        <v>1030000000</v>
      </c>
      <c r="D143" s="90"/>
      <c r="E143" s="139"/>
      <c r="F143" s="104">
        <f>F144+F145+F146</f>
        <v>4978.2</v>
      </c>
      <c r="G143" s="104">
        <f t="shared" ref="G143:H143" si="30">G144+G145+G146</f>
        <v>4978.2</v>
      </c>
      <c r="H143" s="104">
        <f t="shared" si="30"/>
        <v>4978.2</v>
      </c>
    </row>
    <row r="144" spans="1:8">
      <c r="A144" s="203">
        <v>104</v>
      </c>
      <c r="B144" s="205" t="s">
        <v>239</v>
      </c>
      <c r="C144" s="203">
        <f>'приложение 6'!E283</f>
        <v>1030000610</v>
      </c>
      <c r="D144" s="153">
        <v>110</v>
      </c>
      <c r="E144" s="93" t="s">
        <v>151</v>
      </c>
      <c r="F144" s="63">
        <f>'приложение 6'!G285</f>
        <v>3874.11</v>
      </c>
      <c r="G144" s="63">
        <f>'приложение 6'!H285</f>
        <v>3874.11</v>
      </c>
      <c r="H144" s="63">
        <f>'приложение 6'!I285</f>
        <v>3874.11</v>
      </c>
    </row>
    <row r="145" spans="1:8">
      <c r="A145" s="203"/>
      <c r="B145" s="205"/>
      <c r="C145" s="203"/>
      <c r="D145" s="153">
        <v>240</v>
      </c>
      <c r="E145" s="93" t="s">
        <v>151</v>
      </c>
      <c r="F145" s="63">
        <f>'приложение 6'!G287</f>
        <v>1101.0899999999999</v>
      </c>
      <c r="G145" s="63">
        <f>'приложение 6'!H287</f>
        <v>1101.0899999999999</v>
      </c>
      <c r="H145" s="63">
        <f>'приложение 6'!I287</f>
        <v>1101.0899999999999</v>
      </c>
    </row>
    <row r="146" spans="1:8">
      <c r="A146" s="203"/>
      <c r="B146" s="205"/>
      <c r="C146" s="203"/>
      <c r="D146" s="153">
        <v>850</v>
      </c>
      <c r="E146" s="93" t="s">
        <v>151</v>
      </c>
      <c r="F146" s="63">
        <f>'приложение 6'!G289</f>
        <v>3</v>
      </c>
      <c r="G146" s="63">
        <f>'приложение 6'!H289</f>
        <v>3</v>
      </c>
      <c r="H146" s="63">
        <f>'приложение 6'!I289</f>
        <v>3</v>
      </c>
    </row>
    <row r="147" spans="1:8" ht="36" customHeight="1">
      <c r="A147" s="133">
        <v>105</v>
      </c>
      <c r="B147" s="164" t="s">
        <v>394</v>
      </c>
      <c r="C147" s="127">
        <v>1100000000</v>
      </c>
      <c r="D147" s="127"/>
      <c r="E147" s="136"/>
      <c r="F147" s="128">
        <f>F148+F150+F152</f>
        <v>9858.5</v>
      </c>
      <c r="G147" s="128">
        <f>G148+G150+G152</f>
        <v>9892.9000000000015</v>
      </c>
      <c r="H147" s="128">
        <f>H148+H150+H152</f>
        <v>9901.9000000000015</v>
      </c>
    </row>
    <row r="148" spans="1:8" ht="28.8">
      <c r="A148" s="153">
        <v>106</v>
      </c>
      <c r="B148" s="124" t="s">
        <v>67</v>
      </c>
      <c r="C148" s="116">
        <v>1110000000</v>
      </c>
      <c r="D148" s="90"/>
      <c r="E148" s="139"/>
      <c r="F148" s="104">
        <f>F149</f>
        <v>9529.2000000000007</v>
      </c>
      <c r="G148" s="104">
        <f t="shared" ref="G148:H148" si="31">G149</f>
        <v>9529.2000000000007</v>
      </c>
      <c r="H148" s="104">
        <f t="shared" si="31"/>
        <v>9529.2000000000007</v>
      </c>
    </row>
    <row r="149" spans="1:8" ht="98.25" customHeight="1">
      <c r="A149" s="153">
        <v>107</v>
      </c>
      <c r="B149" s="61" t="s">
        <v>68</v>
      </c>
      <c r="C149" s="100">
        <f>'приложение 6'!E159</f>
        <v>1110023580</v>
      </c>
      <c r="D149" s="153">
        <v>810</v>
      </c>
      <c r="E149" s="93" t="s">
        <v>163</v>
      </c>
      <c r="F149" s="63">
        <f>'приложение 6'!G161</f>
        <v>9529.2000000000007</v>
      </c>
      <c r="G149" s="63">
        <f>'приложение 6'!H161</f>
        <v>9529.2000000000007</v>
      </c>
      <c r="H149" s="63">
        <f>'приложение 6'!I161</f>
        <v>9529.2000000000007</v>
      </c>
    </row>
    <row r="150" spans="1:8" ht="28.8">
      <c r="A150" s="153">
        <v>108</v>
      </c>
      <c r="B150" s="124" t="s">
        <v>206</v>
      </c>
      <c r="C150" s="116">
        <v>1120000000</v>
      </c>
      <c r="D150" s="90"/>
      <c r="E150" s="139"/>
      <c r="F150" s="104">
        <f>F151</f>
        <v>326</v>
      </c>
      <c r="G150" s="104">
        <f t="shared" ref="G150:H150" si="32">G151</f>
        <v>363.7</v>
      </c>
      <c r="H150" s="104">
        <f t="shared" si="32"/>
        <v>372.7</v>
      </c>
    </row>
    <row r="151" spans="1:8" ht="41.4">
      <c r="A151" s="153">
        <v>109</v>
      </c>
      <c r="B151" s="67" t="s">
        <v>255</v>
      </c>
      <c r="C151" s="100">
        <f>'приложение 6'!E165</f>
        <v>1120082220</v>
      </c>
      <c r="D151" s="153">
        <v>240</v>
      </c>
      <c r="E151" s="93" t="s">
        <v>165</v>
      </c>
      <c r="F151" s="63">
        <f>'приложение 6'!G165</f>
        <v>326</v>
      </c>
      <c r="G151" s="63">
        <f>'приложение 6'!H165</f>
        <v>363.7</v>
      </c>
      <c r="H151" s="63">
        <f>'приложение 6'!I165</f>
        <v>372.7</v>
      </c>
    </row>
    <row r="152" spans="1:8" ht="28.8">
      <c r="A152" s="153">
        <v>110</v>
      </c>
      <c r="B152" s="124" t="s">
        <v>207</v>
      </c>
      <c r="C152" s="116">
        <v>1130000000</v>
      </c>
      <c r="D152" s="116"/>
      <c r="E152" s="121"/>
      <c r="F152" s="104">
        <f>F153</f>
        <v>3.3</v>
      </c>
      <c r="G152" s="104">
        <f t="shared" ref="G152:H152" si="33">G153</f>
        <v>0</v>
      </c>
      <c r="H152" s="104">
        <f t="shared" si="33"/>
        <v>0</v>
      </c>
    </row>
    <row r="153" spans="1:8" ht="55.2">
      <c r="A153" s="153">
        <v>111</v>
      </c>
      <c r="B153" s="62" t="s">
        <v>259</v>
      </c>
      <c r="C153" s="100" t="str">
        <f>'приложение 6'!E171</f>
        <v>11300S5080</v>
      </c>
      <c r="D153" s="153">
        <v>240</v>
      </c>
      <c r="E153" s="93" t="s">
        <v>165</v>
      </c>
      <c r="F153" s="63">
        <f>'приложение 6'!G171</f>
        <v>3.3</v>
      </c>
      <c r="G153" s="63">
        <f>'приложение 6'!H171</f>
        <v>0</v>
      </c>
      <c r="H153" s="63">
        <f>'приложение 6'!I171</f>
        <v>0</v>
      </c>
    </row>
    <row r="154" spans="1:8" ht="27.6">
      <c r="A154" s="133">
        <v>112</v>
      </c>
      <c r="B154" s="131" t="s">
        <v>395</v>
      </c>
      <c r="C154" s="127">
        <v>1200000000</v>
      </c>
      <c r="D154" s="133"/>
      <c r="E154" s="138"/>
      <c r="F154" s="128">
        <f>F155+F156+F158+F162+F164+F160</f>
        <v>21416.21</v>
      </c>
      <c r="G154" s="128">
        <f t="shared" ref="G154:H154" si="34">G155+G156+G158+G162+G164+G160</f>
        <v>2071.4</v>
      </c>
      <c r="H154" s="128">
        <f t="shared" si="34"/>
        <v>3243.6</v>
      </c>
    </row>
    <row r="155" spans="1:8" ht="28.8">
      <c r="A155" s="153">
        <v>113</v>
      </c>
      <c r="B155" s="124" t="s">
        <v>208</v>
      </c>
      <c r="C155" s="116">
        <v>1210000000</v>
      </c>
      <c r="D155" s="90"/>
      <c r="E155" s="139"/>
      <c r="F155" s="104">
        <v>0</v>
      </c>
      <c r="G155" s="104">
        <v>0</v>
      </c>
      <c r="H155" s="104">
        <v>0</v>
      </c>
    </row>
    <row r="156" spans="1:8" ht="28.8">
      <c r="A156" s="153">
        <v>114</v>
      </c>
      <c r="B156" s="124" t="s">
        <v>209</v>
      </c>
      <c r="C156" s="116">
        <v>1220000000</v>
      </c>
      <c r="D156" s="90"/>
      <c r="E156" s="139"/>
      <c r="F156" s="104">
        <f>F157</f>
        <v>386</v>
      </c>
      <c r="G156" s="104">
        <f t="shared" ref="G156:H156" si="35">G157</f>
        <v>386</v>
      </c>
      <c r="H156" s="104">
        <f t="shared" si="35"/>
        <v>386</v>
      </c>
    </row>
    <row r="157" spans="1:8">
      <c r="A157" s="153">
        <v>115</v>
      </c>
      <c r="B157" s="61" t="s">
        <v>219</v>
      </c>
      <c r="C157" s="100">
        <f>'приложение 6'!E212</f>
        <v>1220082100</v>
      </c>
      <c r="D157" s="153">
        <v>320</v>
      </c>
      <c r="E157" s="93" t="s">
        <v>186</v>
      </c>
      <c r="F157" s="63">
        <f>'приложение 6'!G214</f>
        <v>386</v>
      </c>
      <c r="G157" s="63">
        <f>'приложение 6'!H214</f>
        <v>386</v>
      </c>
      <c r="H157" s="63">
        <f>'приложение 6'!I214</f>
        <v>386</v>
      </c>
    </row>
    <row r="158" spans="1:8" ht="43.2">
      <c r="A158" s="153">
        <v>116</v>
      </c>
      <c r="B158" s="124" t="s">
        <v>210</v>
      </c>
      <c r="C158" s="116">
        <v>1230000000</v>
      </c>
      <c r="D158" s="90"/>
      <c r="E158" s="139"/>
      <c r="F158" s="104">
        <f>F159</f>
        <v>311.61</v>
      </c>
      <c r="G158" s="104">
        <f t="shared" ref="G158:H158" si="36">G159</f>
        <v>0</v>
      </c>
      <c r="H158" s="104">
        <f t="shared" si="36"/>
        <v>0</v>
      </c>
    </row>
    <row r="159" spans="1:8" ht="46.8">
      <c r="A159" s="177">
        <v>117</v>
      </c>
      <c r="B159" s="173" t="s">
        <v>445</v>
      </c>
      <c r="C159" s="184" t="s">
        <v>446</v>
      </c>
      <c r="D159" s="177">
        <v>240</v>
      </c>
      <c r="E159" s="93" t="s">
        <v>166</v>
      </c>
      <c r="F159" s="63">
        <f>'приложение 6'!G182</f>
        <v>311.61</v>
      </c>
      <c r="G159" s="104">
        <f>'приложение 6'!H182</f>
        <v>0</v>
      </c>
      <c r="H159" s="104">
        <f>'приложение 6'!I182</f>
        <v>0</v>
      </c>
    </row>
    <row r="160" spans="1:8" ht="57.6">
      <c r="A160" s="153">
        <v>118</v>
      </c>
      <c r="B160" s="117" t="s">
        <v>211</v>
      </c>
      <c r="C160" s="116">
        <v>1240000000</v>
      </c>
      <c r="D160" s="90"/>
      <c r="E160" s="139"/>
      <c r="F160" s="104">
        <f>F161</f>
        <v>12000</v>
      </c>
      <c r="G160" s="104">
        <f t="shared" ref="G160:H160" si="37">G161</f>
        <v>0</v>
      </c>
      <c r="H160" s="104">
        <f t="shared" si="37"/>
        <v>0</v>
      </c>
    </row>
    <row r="161" spans="1:8">
      <c r="A161" s="153">
        <v>119</v>
      </c>
      <c r="B161" s="73" t="s">
        <v>285</v>
      </c>
      <c r="C161" s="100">
        <f>'приложение 6'!E140</f>
        <v>1240082120</v>
      </c>
      <c r="D161" s="153">
        <v>410</v>
      </c>
      <c r="E161" s="93" t="s">
        <v>151</v>
      </c>
      <c r="F161" s="63">
        <f>'приложение 6'!G140</f>
        <v>12000</v>
      </c>
      <c r="G161" s="63">
        <f>'приложение 6'!H140</f>
        <v>0</v>
      </c>
      <c r="H161" s="63">
        <f>'приложение 6'!I140</f>
        <v>0</v>
      </c>
    </row>
    <row r="162" spans="1:8" ht="43.2">
      <c r="A162" s="153">
        <v>120</v>
      </c>
      <c r="B162" s="117" t="s">
        <v>212</v>
      </c>
      <c r="C162" s="116">
        <v>1250000000</v>
      </c>
      <c r="D162" s="90"/>
      <c r="E162" s="139"/>
      <c r="F162" s="104">
        <f>F163</f>
        <v>8205.4</v>
      </c>
      <c r="G162" s="104">
        <f t="shared" ref="G162:H162" si="38">G163</f>
        <v>1172.2</v>
      </c>
      <c r="H162" s="104">
        <f t="shared" si="38"/>
        <v>2344.4</v>
      </c>
    </row>
    <row r="163" spans="1:8" ht="55.2">
      <c r="A163" s="153">
        <v>121</v>
      </c>
      <c r="B163" s="61" t="s">
        <v>86</v>
      </c>
      <c r="C163" s="100" t="str">
        <f>'приложение 6'!E218</f>
        <v>12500R0820</v>
      </c>
      <c r="D163" s="153">
        <v>410</v>
      </c>
      <c r="E163" s="93" t="s">
        <v>301</v>
      </c>
      <c r="F163" s="63">
        <f>'приложение 6'!G220</f>
        <v>8205.4</v>
      </c>
      <c r="G163" s="63">
        <f>'приложение 6'!H220</f>
        <v>1172.2</v>
      </c>
      <c r="H163" s="63">
        <f>'приложение 6'!I220</f>
        <v>2344.4</v>
      </c>
    </row>
    <row r="164" spans="1:8" ht="14.4">
      <c r="A164" s="153">
        <v>122</v>
      </c>
      <c r="B164" s="117" t="s">
        <v>213</v>
      </c>
      <c r="C164" s="116"/>
      <c r="D164" s="90"/>
      <c r="E164" s="139"/>
      <c r="F164" s="104">
        <f>F165+F166</f>
        <v>513.19999999999993</v>
      </c>
      <c r="G164" s="104">
        <f t="shared" ref="G164:H164" si="39">G165+G166</f>
        <v>513.19999999999993</v>
      </c>
      <c r="H164" s="104">
        <f t="shared" si="39"/>
        <v>513.19999999999993</v>
      </c>
    </row>
    <row r="165" spans="1:8">
      <c r="A165" s="203">
        <v>123</v>
      </c>
      <c r="B165" s="205" t="s">
        <v>61</v>
      </c>
      <c r="C165" s="203">
        <f>'приложение 6'!E142</f>
        <v>1290074670</v>
      </c>
      <c r="D165" s="153">
        <v>120</v>
      </c>
      <c r="E165" s="93" t="s">
        <v>151</v>
      </c>
      <c r="F165" s="63">
        <f>'приложение 6'!G144</f>
        <v>468.9</v>
      </c>
      <c r="G165" s="63">
        <f>'приложение 6'!H144</f>
        <v>468.9</v>
      </c>
      <c r="H165" s="63">
        <f>'приложение 6'!I144</f>
        <v>468.9</v>
      </c>
    </row>
    <row r="166" spans="1:8" ht="50.25" customHeight="1">
      <c r="A166" s="203"/>
      <c r="B166" s="205"/>
      <c r="C166" s="203"/>
      <c r="D166" s="153">
        <v>240</v>
      </c>
      <c r="E166" s="93" t="s">
        <v>151</v>
      </c>
      <c r="F166" s="63">
        <f>'приложение 6'!G146</f>
        <v>44.3</v>
      </c>
      <c r="G166" s="63">
        <f>'приложение 6'!H146</f>
        <v>44.3</v>
      </c>
      <c r="H166" s="63">
        <f>'приложение 6'!I146</f>
        <v>44.3</v>
      </c>
    </row>
    <row r="167" spans="1:8" ht="27.6">
      <c r="A167" s="133">
        <v>124</v>
      </c>
      <c r="B167" s="134" t="s">
        <v>396</v>
      </c>
      <c r="C167" s="127">
        <v>1300000000</v>
      </c>
      <c r="D167" s="133"/>
      <c r="E167" s="138"/>
      <c r="F167" s="128">
        <f>F168</f>
        <v>400</v>
      </c>
      <c r="G167" s="128">
        <f t="shared" ref="G167:H167" si="40">G168</f>
        <v>0</v>
      </c>
      <c r="H167" s="128">
        <f t="shared" si="40"/>
        <v>0</v>
      </c>
    </row>
    <row r="168" spans="1:8" ht="14.4">
      <c r="A168" s="153">
        <v>125</v>
      </c>
      <c r="B168" s="117" t="s">
        <v>60</v>
      </c>
      <c r="C168" s="116">
        <v>1390000000</v>
      </c>
      <c r="D168" s="90"/>
      <c r="E168" s="139"/>
      <c r="F168" s="104">
        <f>F169+F170</f>
        <v>400</v>
      </c>
      <c r="G168" s="104">
        <f>G169+G170</f>
        <v>0</v>
      </c>
      <c r="H168" s="104">
        <f>H169+H170</f>
        <v>0</v>
      </c>
    </row>
    <row r="169" spans="1:8" ht="27.6">
      <c r="A169" s="153">
        <v>126</v>
      </c>
      <c r="B169" s="67" t="s">
        <v>32</v>
      </c>
      <c r="C169" s="100">
        <f>'приложение 6'!E40</f>
        <v>1390084010</v>
      </c>
      <c r="D169" s="153">
        <v>540</v>
      </c>
      <c r="E169" s="93" t="s">
        <v>161</v>
      </c>
      <c r="F169" s="63">
        <f>'приложение 6'!G42</f>
        <v>200</v>
      </c>
      <c r="G169" s="63">
        <f>'приложение 6'!H42</f>
        <v>0</v>
      </c>
      <c r="H169" s="63">
        <f>'приложение 6'!I42</f>
        <v>0</v>
      </c>
    </row>
    <row r="170" spans="1:8">
      <c r="A170" s="153">
        <v>127</v>
      </c>
      <c r="B170" s="65" t="s">
        <v>34</v>
      </c>
      <c r="C170" s="100">
        <f>'приложение 6'!E45</f>
        <v>1390084020</v>
      </c>
      <c r="D170" s="153">
        <v>540</v>
      </c>
      <c r="E170" s="93" t="s">
        <v>161</v>
      </c>
      <c r="F170" s="63">
        <f>'приложение 6'!G45</f>
        <v>200</v>
      </c>
      <c r="G170" s="63">
        <f>'приложение 6'!H45</f>
        <v>0</v>
      </c>
      <c r="H170" s="63">
        <f>'приложение 6'!I45</f>
        <v>0</v>
      </c>
    </row>
    <row r="171" spans="1:8" ht="55.2">
      <c r="A171" s="133">
        <v>128</v>
      </c>
      <c r="B171" s="134" t="s">
        <v>397</v>
      </c>
      <c r="C171" s="127">
        <v>1400000000</v>
      </c>
      <c r="D171" s="127"/>
      <c r="E171" s="136"/>
      <c r="F171" s="128">
        <f>F172+F175</f>
        <v>877.09999999999991</v>
      </c>
      <c r="G171" s="128">
        <f t="shared" ref="G171:H171" si="41">G172+G175</f>
        <v>877.09999999999991</v>
      </c>
      <c r="H171" s="128">
        <f t="shared" si="41"/>
        <v>877.09999999999991</v>
      </c>
    </row>
    <row r="172" spans="1:8" ht="28.8">
      <c r="A172" s="153">
        <v>129</v>
      </c>
      <c r="B172" s="125" t="s">
        <v>267</v>
      </c>
      <c r="C172" s="116">
        <v>1410000000</v>
      </c>
      <c r="D172" s="90"/>
      <c r="E172" s="139"/>
      <c r="F172" s="104">
        <f>F173+F174</f>
        <v>549.9</v>
      </c>
      <c r="G172" s="104">
        <f t="shared" ref="G172:H172" si="42">G173+G174</f>
        <v>549.9</v>
      </c>
      <c r="H172" s="104">
        <f t="shared" si="42"/>
        <v>549.9</v>
      </c>
    </row>
    <row r="173" spans="1:8" ht="27.75" customHeight="1">
      <c r="A173" s="153">
        <v>130</v>
      </c>
      <c r="B173" s="221" t="s">
        <v>65</v>
      </c>
      <c r="C173" s="194">
        <f>'приложение 6'!E151</f>
        <v>1410075170</v>
      </c>
      <c r="D173" s="153">
        <v>120</v>
      </c>
      <c r="E173" s="93" t="s">
        <v>162</v>
      </c>
      <c r="F173" s="63">
        <f>'приложение 6'!G153</f>
        <v>477.65</v>
      </c>
      <c r="G173" s="63">
        <f>'приложение 6'!H153</f>
        <v>477.65</v>
      </c>
      <c r="H173" s="63">
        <f>'приложение 6'!I153</f>
        <v>477.65</v>
      </c>
    </row>
    <row r="174" spans="1:8" ht="26.25" customHeight="1">
      <c r="A174" s="153">
        <v>131</v>
      </c>
      <c r="B174" s="221"/>
      <c r="C174" s="196"/>
      <c r="D174" s="153">
        <v>240</v>
      </c>
      <c r="E174" s="93" t="s">
        <v>162</v>
      </c>
      <c r="F174" s="63">
        <f>'приложение 6'!G155</f>
        <v>72.25</v>
      </c>
      <c r="G174" s="63">
        <f>'приложение 6'!H155</f>
        <v>72.25</v>
      </c>
      <c r="H174" s="63">
        <f>'приложение 6'!I155</f>
        <v>72.25</v>
      </c>
    </row>
    <row r="175" spans="1:8" ht="14.4">
      <c r="A175" s="153">
        <v>132</v>
      </c>
      <c r="B175" s="125" t="s">
        <v>213</v>
      </c>
      <c r="C175" s="116">
        <v>1490000000</v>
      </c>
      <c r="D175" s="90"/>
      <c r="E175" s="139"/>
      <c r="F175" s="104">
        <f>F176</f>
        <v>327.2</v>
      </c>
      <c r="G175" s="104">
        <f t="shared" ref="G175:H175" si="43">G176</f>
        <v>327.2</v>
      </c>
      <c r="H175" s="104">
        <f t="shared" si="43"/>
        <v>327.2</v>
      </c>
    </row>
    <row r="176" spans="1:8" ht="51" customHeight="1">
      <c r="A176" s="153">
        <v>133</v>
      </c>
      <c r="B176" s="71" t="s">
        <v>76</v>
      </c>
      <c r="C176" s="100">
        <f>'приложение 6'!E186</f>
        <v>1490075180</v>
      </c>
      <c r="D176" s="153">
        <v>240</v>
      </c>
      <c r="E176" s="93" t="s">
        <v>166</v>
      </c>
      <c r="F176" s="63">
        <f>'приложение 6'!G188</f>
        <v>327.2</v>
      </c>
      <c r="G176" s="63">
        <f>'приложение 6'!H188</f>
        <v>327.2</v>
      </c>
      <c r="H176" s="63">
        <f>'приложение 6'!I188</f>
        <v>327.2</v>
      </c>
    </row>
    <row r="177" spans="1:8" ht="48" customHeight="1">
      <c r="A177" s="133">
        <v>134</v>
      </c>
      <c r="B177" s="134" t="s">
        <v>442</v>
      </c>
      <c r="C177" s="127">
        <v>1500000000</v>
      </c>
      <c r="D177" s="133"/>
      <c r="E177" s="138"/>
      <c r="F177" s="143">
        <f>F178+F180</f>
        <v>100</v>
      </c>
      <c r="G177" s="143">
        <f t="shared" ref="G177:H177" si="44">G178+G180</f>
        <v>100</v>
      </c>
      <c r="H177" s="143">
        <f t="shared" si="44"/>
        <v>100</v>
      </c>
    </row>
    <row r="178" spans="1:8" ht="36.75" customHeight="1">
      <c r="A178" s="175">
        <v>135</v>
      </c>
      <c r="B178" s="120" t="s">
        <v>443</v>
      </c>
      <c r="C178" s="116">
        <v>1510000000</v>
      </c>
      <c r="D178" s="116"/>
      <c r="E178" s="121" t="s">
        <v>461</v>
      </c>
      <c r="F178" s="104">
        <f>F179</f>
        <v>100</v>
      </c>
      <c r="G178" s="104">
        <f t="shared" ref="G178:H178" si="45">G179</f>
        <v>100</v>
      </c>
      <c r="H178" s="104">
        <f t="shared" si="45"/>
        <v>100</v>
      </c>
    </row>
    <row r="179" spans="1:8" ht="36.75" customHeight="1">
      <c r="A179" s="182">
        <v>136</v>
      </c>
      <c r="B179" s="183" t="s">
        <v>463</v>
      </c>
      <c r="C179" s="121" t="str">
        <f>'приложение 6'!E457</f>
        <v>1510080070</v>
      </c>
      <c r="D179" s="116">
        <v>610</v>
      </c>
      <c r="E179" s="121" t="s">
        <v>461</v>
      </c>
      <c r="F179" s="104">
        <f>'приложение 6'!G459</f>
        <v>100</v>
      </c>
      <c r="G179" s="104">
        <f>'приложение 6'!H459</f>
        <v>100</v>
      </c>
      <c r="H179" s="104">
        <f>'приложение 6'!I459</f>
        <v>100</v>
      </c>
    </row>
    <row r="180" spans="1:8" ht="33.75" customHeight="1">
      <c r="A180" s="175">
        <v>137</v>
      </c>
      <c r="B180" s="120" t="s">
        <v>462</v>
      </c>
      <c r="C180" s="116">
        <v>1520000000</v>
      </c>
      <c r="D180" s="116"/>
      <c r="E180" s="121" t="s">
        <v>461</v>
      </c>
      <c r="F180" s="104">
        <v>0</v>
      </c>
      <c r="G180" s="104">
        <v>0</v>
      </c>
      <c r="H180" s="104">
        <v>0</v>
      </c>
    </row>
    <row r="181" spans="1:8" ht="42" customHeight="1">
      <c r="A181" s="133">
        <v>138</v>
      </c>
      <c r="B181" s="130" t="s">
        <v>398</v>
      </c>
      <c r="C181" s="133"/>
      <c r="D181" s="133"/>
      <c r="E181" s="138"/>
      <c r="F181" s="128">
        <f>SUM(F182:F202)</f>
        <v>10495.45</v>
      </c>
      <c r="G181" s="128">
        <f t="shared" ref="G181:H181" si="46">SUM(G182:G202)</f>
        <v>10487.15</v>
      </c>
      <c r="H181" s="128">
        <f t="shared" si="46"/>
        <v>10545.15</v>
      </c>
    </row>
    <row r="182" spans="1:8">
      <c r="A182" s="152">
        <v>139</v>
      </c>
      <c r="B182" s="106" t="s">
        <v>217</v>
      </c>
      <c r="C182" s="107">
        <f>'приложение 6'!E91</f>
        <v>8510000210</v>
      </c>
      <c r="D182" s="153">
        <v>120</v>
      </c>
      <c r="E182" s="93" t="s">
        <v>145</v>
      </c>
      <c r="F182" s="63">
        <f>'приложение 6'!G93</f>
        <v>1105.6300000000001</v>
      </c>
      <c r="G182" s="63">
        <f>'приложение 6'!H93</f>
        <v>1105.6300000000001</v>
      </c>
      <c r="H182" s="63">
        <f>'приложение 6'!I93</f>
        <v>1105.6300000000001</v>
      </c>
    </row>
    <row r="183" spans="1:8" ht="41.4">
      <c r="A183" s="153">
        <v>140</v>
      </c>
      <c r="B183" s="61" t="s">
        <v>22</v>
      </c>
      <c r="C183" s="100">
        <f>'приложение 6'!E17</f>
        <v>9210075140</v>
      </c>
      <c r="D183" s="153">
        <v>530</v>
      </c>
      <c r="E183" s="93" t="s">
        <v>148</v>
      </c>
      <c r="F183" s="63">
        <f>'приложение 6'!G19</f>
        <v>57.7</v>
      </c>
      <c r="G183" s="63">
        <f>'приложение 6'!H19</f>
        <v>57.7</v>
      </c>
      <c r="H183" s="63">
        <f>'приложение 6'!I19</f>
        <v>57.7</v>
      </c>
    </row>
    <row r="184" spans="1:8" ht="73.5" customHeight="1">
      <c r="A184" s="153">
        <v>141</v>
      </c>
      <c r="B184" s="29" t="s">
        <v>278</v>
      </c>
      <c r="C184" s="100">
        <f>'приложение 6'!E112</f>
        <v>9210051200</v>
      </c>
      <c r="D184" s="153">
        <v>240</v>
      </c>
      <c r="E184" s="93" t="s">
        <v>287</v>
      </c>
      <c r="F184" s="63">
        <f>'приложение 6'!G114</f>
        <v>26.7</v>
      </c>
      <c r="G184" s="63">
        <f>'приложение 6'!H114</f>
        <v>1.8</v>
      </c>
      <c r="H184" s="63">
        <f>'приложение 6'!I114</f>
        <v>2.9</v>
      </c>
    </row>
    <row r="185" spans="1:8" ht="65.25" customHeight="1">
      <c r="A185" s="153">
        <v>142</v>
      </c>
      <c r="B185" s="29" t="s">
        <v>29</v>
      </c>
      <c r="C185" s="100">
        <f>'приложение 6'!E33</f>
        <v>9170051180</v>
      </c>
      <c r="D185" s="153">
        <v>530</v>
      </c>
      <c r="E185" s="93" t="s">
        <v>154</v>
      </c>
      <c r="F185" s="63">
        <f>'приложение 6'!G35</f>
        <v>1518.4</v>
      </c>
      <c r="G185" s="63">
        <f>'приложение 6'!H35</f>
        <v>1535</v>
      </c>
      <c r="H185" s="63">
        <f>'приложение 6'!I35</f>
        <v>1591.9</v>
      </c>
    </row>
    <row r="186" spans="1:8" ht="26.25" customHeight="1">
      <c r="A186" s="203">
        <v>143</v>
      </c>
      <c r="B186" s="205" t="s">
        <v>45</v>
      </c>
      <c r="C186" s="203">
        <f>'приложение 6'!E105</f>
        <v>9170076040</v>
      </c>
      <c r="D186" s="153">
        <v>120</v>
      </c>
      <c r="E186" s="93" t="s">
        <v>148</v>
      </c>
      <c r="F186" s="63">
        <f>'приложение 6'!G107</f>
        <v>469.05</v>
      </c>
      <c r="G186" s="63">
        <f>'приложение 6'!H107</f>
        <v>469.05</v>
      </c>
      <c r="H186" s="63">
        <f>'приложение 6'!I107</f>
        <v>469.05</v>
      </c>
    </row>
    <row r="187" spans="1:8" ht="26.25" customHeight="1">
      <c r="A187" s="203"/>
      <c r="B187" s="205"/>
      <c r="C187" s="203"/>
      <c r="D187" s="153">
        <v>240</v>
      </c>
      <c r="E187" s="93" t="s">
        <v>148</v>
      </c>
      <c r="F187" s="63">
        <f>'приложение 6'!G109</f>
        <v>53.45</v>
      </c>
      <c r="G187" s="63">
        <f>'приложение 6'!H109</f>
        <v>53.45</v>
      </c>
      <c r="H187" s="63">
        <f>'приложение 6'!I109</f>
        <v>53.45</v>
      </c>
    </row>
    <row r="188" spans="1:8">
      <c r="A188" s="176">
        <v>144</v>
      </c>
      <c r="B188" s="64" t="s">
        <v>49</v>
      </c>
      <c r="C188" s="100">
        <f>'приложение 6'!E117</f>
        <v>9170010110</v>
      </c>
      <c r="D188" s="153">
        <v>870</v>
      </c>
      <c r="E188" s="93" t="s">
        <v>150</v>
      </c>
      <c r="F188" s="63">
        <f>'приложение 6'!G119</f>
        <v>150</v>
      </c>
      <c r="G188" s="63">
        <f>'приложение 6'!H119</f>
        <v>150</v>
      </c>
      <c r="H188" s="63">
        <f>'приложение 6'!I119</f>
        <v>150</v>
      </c>
    </row>
    <row r="189" spans="1:8" ht="54.75" customHeight="1">
      <c r="A189" s="176">
        <v>145</v>
      </c>
      <c r="B189" s="155" t="s">
        <v>434</v>
      </c>
      <c r="C189" s="100">
        <f>'приложение 6'!E301</f>
        <v>9170000850</v>
      </c>
      <c r="D189" s="153">
        <v>240</v>
      </c>
      <c r="E189" s="93" t="s">
        <v>151</v>
      </c>
      <c r="F189" s="63">
        <f>'приложение 6'!G303</f>
        <v>400</v>
      </c>
      <c r="G189" s="63">
        <f>'приложение 6'!H303</f>
        <v>400</v>
      </c>
      <c r="H189" s="63">
        <f>'приложение 6'!I303</f>
        <v>400</v>
      </c>
    </row>
    <row r="190" spans="1:8" ht="36.75" customHeight="1">
      <c r="A190" s="153">
        <v>146</v>
      </c>
      <c r="B190" s="61" t="s">
        <v>56</v>
      </c>
      <c r="C190" s="100">
        <f>'приложение 6'!E304</f>
        <v>9170017110</v>
      </c>
      <c r="D190" s="153">
        <v>240</v>
      </c>
      <c r="E190" s="93" t="s">
        <v>151</v>
      </c>
      <c r="F190" s="63">
        <f>'приложение 6'!G306</f>
        <v>300</v>
      </c>
      <c r="G190" s="63">
        <f>'приложение 6'!H306</f>
        <v>300</v>
      </c>
      <c r="H190" s="63">
        <f>'приложение 6'!I306</f>
        <v>300</v>
      </c>
    </row>
    <row r="191" spans="1:8" ht="36" customHeight="1">
      <c r="A191" s="203">
        <v>147</v>
      </c>
      <c r="B191" s="224" t="s">
        <v>51</v>
      </c>
      <c r="C191" s="203">
        <f>'приложение 6'!E122</f>
        <v>9170074290</v>
      </c>
      <c r="D191" s="153">
        <v>120</v>
      </c>
      <c r="E191" s="93" t="s">
        <v>151</v>
      </c>
      <c r="F191" s="63">
        <f>'приложение 6'!G124</f>
        <v>32.83</v>
      </c>
      <c r="G191" s="63">
        <f>'приложение 6'!H124</f>
        <v>32.83</v>
      </c>
      <c r="H191" s="63">
        <f>'приложение 6'!I124</f>
        <v>32.83</v>
      </c>
    </row>
    <row r="192" spans="1:8" ht="30" customHeight="1">
      <c r="A192" s="203"/>
      <c r="B192" s="225"/>
      <c r="C192" s="203"/>
      <c r="D192" s="153">
        <v>240</v>
      </c>
      <c r="E192" s="93" t="s">
        <v>151</v>
      </c>
      <c r="F192" s="63">
        <f>'приложение 6'!G126</f>
        <v>1.77</v>
      </c>
      <c r="G192" s="63">
        <f>'приложение 6'!H126</f>
        <v>1.77</v>
      </c>
      <c r="H192" s="63">
        <f>'приложение 6'!I126</f>
        <v>1.77</v>
      </c>
    </row>
    <row r="193" spans="1:8" ht="27.6">
      <c r="A193" s="153">
        <v>148</v>
      </c>
      <c r="B193" s="61" t="s">
        <v>54</v>
      </c>
      <c r="C193" s="100">
        <f>'приложение 6'!E130</f>
        <v>9170075550</v>
      </c>
      <c r="D193" s="153">
        <v>240</v>
      </c>
      <c r="E193" s="93" t="s">
        <v>151</v>
      </c>
      <c r="F193" s="63">
        <f>'приложение 6'!G132</f>
        <v>198</v>
      </c>
      <c r="G193" s="63">
        <f>'приложение 6'!H132</f>
        <v>198</v>
      </c>
      <c r="H193" s="63">
        <f>'приложение 6'!I132</f>
        <v>198</v>
      </c>
    </row>
    <row r="194" spans="1:8" ht="27.6">
      <c r="A194" s="153">
        <v>149</v>
      </c>
      <c r="B194" s="61" t="s">
        <v>57</v>
      </c>
      <c r="C194" s="100" t="str">
        <f>'приложение 6'!E133</f>
        <v>91700S5550</v>
      </c>
      <c r="D194" s="153">
        <v>240</v>
      </c>
      <c r="E194" s="93" t="s">
        <v>151</v>
      </c>
      <c r="F194" s="63">
        <f>'приложение 6'!G135</f>
        <v>24</v>
      </c>
      <c r="G194" s="63">
        <f>'приложение 6'!H135</f>
        <v>24</v>
      </c>
      <c r="H194" s="63">
        <f>'приложение 6'!I135</f>
        <v>24</v>
      </c>
    </row>
    <row r="195" spans="1:8" ht="55.2">
      <c r="A195" s="153">
        <v>150</v>
      </c>
      <c r="B195" s="103" t="s">
        <v>423</v>
      </c>
      <c r="C195" s="100">
        <f>'приложение 6'!E127</f>
        <v>9170092020</v>
      </c>
      <c r="D195" s="153">
        <v>830</v>
      </c>
      <c r="E195" s="93" t="s">
        <v>151</v>
      </c>
      <c r="F195" s="63">
        <f>'приложение 6'!G129</f>
        <v>250</v>
      </c>
      <c r="G195" s="63">
        <f>'приложение 6'!H129</f>
        <v>250</v>
      </c>
      <c r="H195" s="63">
        <f>'приложение 6'!I129</f>
        <v>250</v>
      </c>
    </row>
    <row r="196" spans="1:8">
      <c r="A196" s="194">
        <v>151</v>
      </c>
      <c r="B196" s="200" t="s">
        <v>240</v>
      </c>
      <c r="C196" s="194">
        <f>'приложение 6'!E294</f>
        <v>9170000620</v>
      </c>
      <c r="D196" s="153">
        <v>110</v>
      </c>
      <c r="E196" s="93" t="s">
        <v>151</v>
      </c>
      <c r="F196" s="63">
        <f>'приложение 6'!G296</f>
        <v>3374.36</v>
      </c>
      <c r="G196" s="63">
        <f>'приложение 6'!H296</f>
        <v>3374.36</v>
      </c>
      <c r="H196" s="63">
        <f>'приложение 6'!I296</f>
        <v>3374.36</v>
      </c>
    </row>
    <row r="197" spans="1:8">
      <c r="A197" s="195"/>
      <c r="B197" s="201"/>
      <c r="C197" s="195"/>
      <c r="D197" s="153">
        <v>240</v>
      </c>
      <c r="E197" s="93" t="s">
        <v>151</v>
      </c>
      <c r="F197" s="63">
        <f>'приложение 6'!G298</f>
        <v>920.48</v>
      </c>
      <c r="G197" s="63">
        <f>'приложение 6'!H298</f>
        <v>920.48</v>
      </c>
      <c r="H197" s="63">
        <f>'приложение 6'!I298</f>
        <v>920.48</v>
      </c>
    </row>
    <row r="198" spans="1:8">
      <c r="A198" s="196"/>
      <c r="B198" s="202"/>
      <c r="C198" s="196"/>
      <c r="D198" s="153">
        <v>850</v>
      </c>
      <c r="E198" s="93" t="s">
        <v>151</v>
      </c>
      <c r="F198" s="63">
        <f>'приложение 6'!G300</f>
        <v>23</v>
      </c>
      <c r="G198" s="63">
        <f>'приложение 6'!H300</f>
        <v>23</v>
      </c>
      <c r="H198" s="63">
        <f>'приложение 6'!I300</f>
        <v>23</v>
      </c>
    </row>
    <row r="199" spans="1:8" ht="15.75" customHeight="1">
      <c r="A199" s="194">
        <v>152</v>
      </c>
      <c r="B199" s="197" t="s">
        <v>114</v>
      </c>
      <c r="C199" s="194">
        <f>'приложение 6'!E530</f>
        <v>9180000210</v>
      </c>
      <c r="D199" s="153">
        <v>120</v>
      </c>
      <c r="E199" s="93" t="s">
        <v>149</v>
      </c>
      <c r="F199" s="63">
        <f>'приложение 6'!G532</f>
        <v>1291.67</v>
      </c>
      <c r="G199" s="63">
        <f>'приложение 6'!H532</f>
        <v>1291.67</v>
      </c>
      <c r="H199" s="63">
        <f>'приложение 6'!I532</f>
        <v>1291.67</v>
      </c>
    </row>
    <row r="200" spans="1:8">
      <c r="A200" s="195"/>
      <c r="B200" s="198"/>
      <c r="C200" s="195"/>
      <c r="D200" s="153">
        <v>240</v>
      </c>
      <c r="E200" s="93" t="s">
        <v>149</v>
      </c>
      <c r="F200" s="63">
        <f>'приложение 6'!G534</f>
        <v>97.41</v>
      </c>
      <c r="G200" s="63">
        <f>'приложение 6'!H534</f>
        <v>97.41</v>
      </c>
      <c r="H200" s="63">
        <f>'приложение 6'!I534</f>
        <v>97.41</v>
      </c>
    </row>
    <row r="201" spans="1:8">
      <c r="A201" s="196"/>
      <c r="B201" s="199"/>
      <c r="C201" s="196"/>
      <c r="D201" s="153">
        <v>850</v>
      </c>
      <c r="E201" s="93" t="s">
        <v>149</v>
      </c>
      <c r="F201" s="63">
        <f>'приложение 6'!G536</f>
        <v>1</v>
      </c>
      <c r="G201" s="63">
        <f>'приложение 6'!H536</f>
        <v>1</v>
      </c>
      <c r="H201" s="63">
        <f>'приложение 6'!I536</f>
        <v>1</v>
      </c>
    </row>
    <row r="202" spans="1:8">
      <c r="A202" s="153">
        <v>153</v>
      </c>
      <c r="B202" s="112" t="s">
        <v>249</v>
      </c>
      <c r="C202" s="100">
        <f>'приложение 6'!E71</f>
        <v>9170000910</v>
      </c>
      <c r="D202" s="153">
        <v>730</v>
      </c>
      <c r="E202" s="93" t="s">
        <v>300</v>
      </c>
      <c r="F202" s="63">
        <f>'приложение 6'!G71</f>
        <v>200</v>
      </c>
      <c r="G202" s="63">
        <f>'приложение 6'!H71</f>
        <v>200</v>
      </c>
      <c r="H202" s="63">
        <f>'приложение 6'!I71</f>
        <v>200</v>
      </c>
    </row>
    <row r="203" spans="1:8" ht="44.25" customHeight="1">
      <c r="A203" s="133">
        <v>154</v>
      </c>
      <c r="B203" s="130" t="s">
        <v>399</v>
      </c>
      <c r="C203" s="127"/>
      <c r="D203" s="127"/>
      <c r="E203" s="136"/>
      <c r="F203" s="128">
        <f>F204+F205+F207+F206</f>
        <v>3887.0600000000004</v>
      </c>
      <c r="G203" s="128">
        <f t="shared" ref="G203:H203" si="47">G204+G205+G207+G206</f>
        <v>3887.0600000000004</v>
      </c>
      <c r="H203" s="128">
        <f t="shared" si="47"/>
        <v>3887.0600000000004</v>
      </c>
    </row>
    <row r="204" spans="1:8" ht="15.75" customHeight="1">
      <c r="A204" s="194">
        <v>155</v>
      </c>
      <c r="B204" s="200" t="s">
        <v>216</v>
      </c>
      <c r="C204" s="194">
        <f>'приложение 6'!E541</f>
        <v>8110000210</v>
      </c>
      <c r="D204" s="153">
        <v>120</v>
      </c>
      <c r="E204" s="93" t="s">
        <v>147</v>
      </c>
      <c r="F204" s="63">
        <f>'приложение 6'!G543</f>
        <v>1447.94</v>
      </c>
      <c r="G204" s="63">
        <f>'приложение 6'!H543</f>
        <v>1447.94</v>
      </c>
      <c r="H204" s="63">
        <f>'приложение 6'!I543</f>
        <v>1447.94</v>
      </c>
    </row>
    <row r="205" spans="1:8">
      <c r="A205" s="195"/>
      <c r="B205" s="201"/>
      <c r="C205" s="195"/>
      <c r="D205" s="153">
        <v>240</v>
      </c>
      <c r="E205" s="93" t="s">
        <v>147</v>
      </c>
      <c r="F205" s="63">
        <f>'приложение 6'!G545</f>
        <v>1073.2</v>
      </c>
      <c r="G205" s="63">
        <f>'приложение 6'!H545</f>
        <v>1073.2</v>
      </c>
      <c r="H205" s="63">
        <f>'приложение 6'!I545</f>
        <v>1073.2</v>
      </c>
    </row>
    <row r="206" spans="1:8">
      <c r="A206" s="196"/>
      <c r="B206" s="202"/>
      <c r="C206" s="196"/>
      <c r="D206" s="153">
        <v>850</v>
      </c>
      <c r="E206" s="93" t="s">
        <v>147</v>
      </c>
      <c r="F206" s="63">
        <f>'приложение 6'!G547</f>
        <v>118.87</v>
      </c>
      <c r="G206" s="63">
        <f>'приложение 6'!H547</f>
        <v>118.87</v>
      </c>
      <c r="H206" s="63">
        <f>'приложение 6'!I547</f>
        <v>118.87</v>
      </c>
    </row>
    <row r="207" spans="1:8">
      <c r="A207" s="152">
        <v>156</v>
      </c>
      <c r="B207" s="106" t="s">
        <v>215</v>
      </c>
      <c r="C207" s="107">
        <f>'приложение 6'!E548</f>
        <v>8110000240</v>
      </c>
      <c r="D207" s="153">
        <v>120</v>
      </c>
      <c r="E207" s="93" t="s">
        <v>147</v>
      </c>
      <c r="F207" s="63">
        <f>'приложение 6'!G550</f>
        <v>1247.05</v>
      </c>
      <c r="G207" s="63">
        <f>'приложение 6'!H550</f>
        <v>1247.05</v>
      </c>
      <c r="H207" s="63">
        <f>'приложение 6'!I550</f>
        <v>1247.05</v>
      </c>
    </row>
    <row r="208" spans="1:8">
      <c r="A208" s="152">
        <v>157</v>
      </c>
      <c r="B208" s="64" t="s">
        <v>244</v>
      </c>
      <c r="C208" s="59"/>
      <c r="D208" s="153"/>
      <c r="E208" s="93"/>
      <c r="F208" s="63"/>
      <c r="G208" s="63">
        <f>'приложение 6'!H551</f>
        <v>0</v>
      </c>
      <c r="H208" s="63">
        <f>'приложение 6'!I551</f>
        <v>22162.9</v>
      </c>
    </row>
    <row r="209" spans="1:8">
      <c r="A209" s="175">
        <v>158</v>
      </c>
      <c r="B209" s="89" t="s">
        <v>245</v>
      </c>
      <c r="C209" s="90"/>
      <c r="D209" s="90"/>
      <c r="E209" s="139"/>
      <c r="F209" s="168">
        <f>F10+F36+F61+F88+F95+F104+F119+F128+F134+F137+F147+F154+F167+F171+F181+F203+F177</f>
        <v>899148.5199999999</v>
      </c>
      <c r="G209" s="168">
        <f t="shared" ref="G209" si="48">G10+G36+G61+G88+G95+G104+G119+G128+G134+G137+G147+G154+G167+G171+G181+G203+G177</f>
        <v>877165.12000000011</v>
      </c>
      <c r="H209" s="168">
        <f>H10+H36+H61+H88+H95+H104+H119+H128+H134+H137+H147+H154+H167+H171+H181+H203+H177+H208</f>
        <v>886658.62</v>
      </c>
    </row>
    <row r="210" spans="1:8">
      <c r="A210" s="113"/>
      <c r="B210" s="114"/>
      <c r="C210" s="92"/>
      <c r="D210" s="92"/>
      <c r="E210" s="92"/>
      <c r="F210" s="92"/>
      <c r="G210" s="92"/>
      <c r="H210" s="92"/>
    </row>
    <row r="211" spans="1:8">
      <c r="A211" s="113"/>
      <c r="B211" s="114"/>
      <c r="C211" s="92"/>
      <c r="D211" s="92"/>
      <c r="E211" s="92"/>
      <c r="F211" s="115">
        <f>'приложение 6'!G552-'приложение 7'!F209</f>
        <v>0</v>
      </c>
      <c r="G211" s="115">
        <f>'приложение 6'!H552-'приложение 7'!G209</f>
        <v>0</v>
      </c>
      <c r="H211" s="115">
        <f>'приложение 6'!I552-'приложение 7'!H209</f>
        <v>0</v>
      </c>
    </row>
    <row r="212" spans="1:8">
      <c r="A212" s="113"/>
      <c r="B212" s="114"/>
      <c r="C212" s="92"/>
      <c r="D212" s="92"/>
      <c r="E212" s="92"/>
      <c r="F212" s="92"/>
      <c r="G212" s="92"/>
      <c r="H212" s="92"/>
    </row>
    <row r="213" spans="1:8">
      <c r="A213" s="113"/>
      <c r="B213" s="114"/>
      <c r="C213" s="92"/>
      <c r="D213" s="92"/>
      <c r="E213" s="92"/>
      <c r="F213" s="92"/>
      <c r="G213" s="92"/>
      <c r="H213" s="92"/>
    </row>
    <row r="214" spans="1:8">
      <c r="A214" s="113"/>
      <c r="B214" s="114"/>
      <c r="C214" s="92"/>
      <c r="D214" s="92"/>
      <c r="E214" s="92"/>
      <c r="F214" s="92"/>
      <c r="G214" s="92"/>
      <c r="H214" s="92"/>
    </row>
    <row r="215" spans="1:8">
      <c r="A215" s="113"/>
      <c r="B215" s="114"/>
      <c r="C215" s="92"/>
      <c r="D215" s="92"/>
      <c r="E215" s="92"/>
      <c r="F215" s="92"/>
      <c r="G215" s="92"/>
      <c r="H215" s="92"/>
    </row>
    <row r="216" spans="1:8">
      <c r="A216" s="113"/>
      <c r="B216" s="114"/>
      <c r="C216" s="92"/>
      <c r="D216" s="92"/>
      <c r="E216" s="92"/>
      <c r="F216" s="92"/>
      <c r="G216" s="92"/>
      <c r="H216" s="92"/>
    </row>
    <row r="217" spans="1:8">
      <c r="A217" s="113"/>
      <c r="B217" s="114"/>
      <c r="C217" s="92"/>
      <c r="D217" s="92"/>
      <c r="E217" s="92"/>
      <c r="F217" s="92"/>
      <c r="G217" s="92"/>
      <c r="H217" s="92"/>
    </row>
    <row r="218" spans="1:8">
      <c r="A218" s="113"/>
      <c r="B218" s="114"/>
      <c r="C218" s="92"/>
      <c r="D218" s="92"/>
      <c r="E218" s="92"/>
      <c r="F218" s="92"/>
      <c r="G218" s="92"/>
      <c r="H218" s="92"/>
    </row>
    <row r="219" spans="1:8">
      <c r="A219" s="113"/>
      <c r="B219" s="114"/>
      <c r="C219" s="92"/>
      <c r="D219" s="92"/>
      <c r="E219" s="92"/>
      <c r="F219" s="92"/>
      <c r="G219" s="92"/>
      <c r="H219" s="92"/>
    </row>
    <row r="220" spans="1:8">
      <c r="A220" s="113"/>
      <c r="B220" s="114"/>
      <c r="C220" s="92"/>
      <c r="D220" s="92"/>
      <c r="E220" s="92"/>
      <c r="F220" s="92"/>
      <c r="G220" s="92"/>
      <c r="H220" s="92"/>
    </row>
    <row r="221" spans="1:8">
      <c r="A221" s="113"/>
      <c r="B221" s="114"/>
      <c r="C221" s="92"/>
      <c r="D221" s="92"/>
      <c r="E221" s="92"/>
      <c r="F221" s="92"/>
      <c r="G221" s="92"/>
      <c r="H221" s="92"/>
    </row>
    <row r="222" spans="1:8">
      <c r="A222" s="113"/>
      <c r="B222" s="114"/>
      <c r="C222" s="92"/>
      <c r="D222" s="92"/>
      <c r="E222" s="92"/>
      <c r="F222" s="92"/>
      <c r="G222" s="92"/>
      <c r="H222" s="92"/>
    </row>
    <row r="223" spans="1:8">
      <c r="A223" s="113"/>
      <c r="B223" s="114"/>
      <c r="C223" s="92"/>
      <c r="D223" s="92"/>
      <c r="E223" s="92"/>
      <c r="F223" s="92"/>
      <c r="G223" s="92"/>
      <c r="H223" s="92"/>
    </row>
    <row r="224" spans="1:8">
      <c r="A224" s="113"/>
      <c r="B224" s="114"/>
      <c r="C224" s="92"/>
      <c r="D224" s="92"/>
      <c r="E224" s="92"/>
      <c r="F224" s="92"/>
      <c r="G224" s="92"/>
      <c r="H224" s="92"/>
    </row>
    <row r="225" spans="1:8">
      <c r="A225" s="113"/>
      <c r="B225" s="114"/>
      <c r="C225" s="92"/>
      <c r="D225" s="92"/>
      <c r="E225" s="92"/>
      <c r="F225" s="92"/>
      <c r="G225" s="92"/>
      <c r="H225" s="92"/>
    </row>
    <row r="226" spans="1:8">
      <c r="A226" s="113"/>
      <c r="B226" s="114"/>
      <c r="C226" s="92"/>
      <c r="D226" s="92"/>
      <c r="E226" s="92"/>
      <c r="F226" s="92"/>
      <c r="G226" s="92"/>
      <c r="H226" s="92"/>
    </row>
    <row r="227" spans="1:8">
      <c r="A227" s="113"/>
      <c r="B227" s="114"/>
      <c r="C227" s="92"/>
      <c r="D227" s="92"/>
      <c r="E227" s="92"/>
      <c r="F227" s="92"/>
      <c r="G227" s="92"/>
      <c r="H227" s="92"/>
    </row>
    <row r="228" spans="1:8">
      <c r="A228" s="113"/>
      <c r="B228" s="114"/>
      <c r="C228" s="92"/>
      <c r="D228" s="92"/>
      <c r="E228" s="92"/>
      <c r="F228" s="92"/>
      <c r="G228" s="92"/>
      <c r="H228" s="92"/>
    </row>
    <row r="229" spans="1:8">
      <c r="A229" s="113"/>
      <c r="B229" s="114"/>
      <c r="C229" s="92"/>
      <c r="D229" s="92"/>
      <c r="E229" s="92"/>
      <c r="F229" s="92"/>
      <c r="G229" s="92"/>
      <c r="H229" s="92"/>
    </row>
    <row r="230" spans="1:8">
      <c r="A230" s="113"/>
      <c r="B230" s="114"/>
      <c r="C230" s="92"/>
      <c r="D230" s="92"/>
      <c r="E230" s="92"/>
      <c r="F230" s="92"/>
      <c r="G230" s="92"/>
      <c r="H230" s="92"/>
    </row>
    <row r="231" spans="1:8">
      <c r="A231" s="113"/>
      <c r="B231" s="114"/>
      <c r="C231" s="92"/>
      <c r="D231" s="92"/>
      <c r="E231" s="92"/>
      <c r="F231" s="92"/>
      <c r="G231" s="92"/>
      <c r="H231" s="92"/>
    </row>
    <row r="232" spans="1:8">
      <c r="A232" s="113"/>
      <c r="B232" s="114"/>
      <c r="C232" s="92"/>
      <c r="D232" s="92"/>
      <c r="E232" s="92"/>
      <c r="F232" s="92"/>
      <c r="G232" s="92"/>
      <c r="H232" s="92"/>
    </row>
    <row r="233" spans="1:8">
      <c r="A233" s="113"/>
      <c r="B233" s="114"/>
      <c r="C233" s="92"/>
      <c r="D233" s="92"/>
      <c r="E233" s="92"/>
      <c r="F233" s="92"/>
      <c r="G233" s="92"/>
      <c r="H233" s="92"/>
    </row>
    <row r="234" spans="1:8">
      <c r="A234" s="113"/>
      <c r="B234" s="114"/>
      <c r="C234" s="92"/>
      <c r="D234" s="92"/>
      <c r="E234" s="92"/>
      <c r="F234" s="92"/>
      <c r="G234" s="92"/>
      <c r="H234" s="92"/>
    </row>
    <row r="235" spans="1:8">
      <c r="A235" s="113"/>
      <c r="B235" s="114"/>
      <c r="C235" s="92"/>
      <c r="D235" s="92"/>
      <c r="E235" s="92"/>
      <c r="F235" s="92"/>
      <c r="G235" s="92"/>
      <c r="H235" s="92"/>
    </row>
    <row r="236" spans="1:8">
      <c r="A236" s="113"/>
      <c r="B236" s="114"/>
      <c r="C236" s="92"/>
      <c r="D236" s="92"/>
      <c r="E236" s="92"/>
      <c r="F236" s="92"/>
      <c r="G236" s="92"/>
      <c r="H236" s="92"/>
    </row>
    <row r="237" spans="1:8">
      <c r="A237" s="113"/>
      <c r="B237" s="114"/>
      <c r="C237" s="92"/>
      <c r="D237" s="92"/>
      <c r="E237" s="92"/>
      <c r="F237" s="92"/>
      <c r="G237" s="92"/>
      <c r="H237" s="92"/>
    </row>
    <row r="238" spans="1:8">
      <c r="A238" s="113"/>
      <c r="B238" s="114"/>
      <c r="C238" s="92"/>
      <c r="D238" s="92"/>
      <c r="E238" s="92"/>
      <c r="F238" s="92"/>
      <c r="G238" s="92"/>
      <c r="H238" s="92"/>
    </row>
    <row r="239" spans="1:8">
      <c r="A239" s="113"/>
      <c r="B239" s="114"/>
      <c r="C239" s="92"/>
      <c r="D239" s="92"/>
      <c r="E239" s="92"/>
      <c r="F239" s="92"/>
      <c r="G239" s="92"/>
      <c r="H239" s="92"/>
    </row>
    <row r="240" spans="1:8">
      <c r="A240" s="113"/>
      <c r="B240" s="114"/>
      <c r="C240" s="92"/>
      <c r="D240" s="92"/>
      <c r="E240" s="92"/>
      <c r="F240" s="92"/>
      <c r="G240" s="92"/>
      <c r="H240" s="92"/>
    </row>
    <row r="241" spans="1:8">
      <c r="A241" s="113"/>
      <c r="B241" s="114"/>
      <c r="C241" s="92"/>
      <c r="D241" s="92"/>
      <c r="E241" s="92"/>
      <c r="F241" s="92"/>
      <c r="G241" s="92"/>
      <c r="H241" s="92"/>
    </row>
    <row r="242" spans="1:8">
      <c r="A242" s="113"/>
      <c r="B242" s="114"/>
      <c r="C242" s="92"/>
      <c r="D242" s="92"/>
      <c r="E242" s="92"/>
      <c r="F242" s="92"/>
      <c r="G242" s="92"/>
      <c r="H242" s="92"/>
    </row>
    <row r="243" spans="1:8">
      <c r="A243" s="113"/>
      <c r="B243" s="114"/>
      <c r="C243" s="92"/>
      <c r="D243" s="92"/>
      <c r="E243" s="92"/>
      <c r="F243" s="92"/>
      <c r="G243" s="92"/>
      <c r="H243" s="92"/>
    </row>
    <row r="244" spans="1:8">
      <c r="A244" s="113"/>
      <c r="B244" s="114"/>
      <c r="C244" s="92"/>
      <c r="D244" s="92"/>
      <c r="E244" s="92"/>
      <c r="F244" s="92"/>
      <c r="G244" s="92"/>
      <c r="H244" s="92"/>
    </row>
    <row r="245" spans="1:8">
      <c r="A245" s="113"/>
      <c r="B245" s="114"/>
      <c r="C245" s="92"/>
      <c r="D245" s="92"/>
      <c r="E245" s="92"/>
      <c r="F245" s="92"/>
      <c r="G245" s="92"/>
      <c r="H245" s="92"/>
    </row>
    <row r="246" spans="1:8">
      <c r="A246" s="113"/>
      <c r="B246" s="114"/>
      <c r="C246" s="92"/>
      <c r="D246" s="92"/>
      <c r="E246" s="92"/>
      <c r="F246" s="92"/>
      <c r="G246" s="92"/>
      <c r="H246" s="92"/>
    </row>
    <row r="247" spans="1:8">
      <c r="A247" s="113"/>
      <c r="B247" s="114"/>
      <c r="C247" s="92"/>
      <c r="D247" s="92"/>
      <c r="E247" s="92"/>
      <c r="F247" s="92"/>
      <c r="G247" s="92"/>
      <c r="H247" s="92"/>
    </row>
    <row r="248" spans="1:8">
      <c r="A248" s="113"/>
      <c r="B248" s="114"/>
      <c r="C248" s="92"/>
      <c r="D248" s="92"/>
      <c r="E248" s="92"/>
      <c r="F248" s="92"/>
      <c r="G248" s="92"/>
      <c r="H248" s="92"/>
    </row>
    <row r="249" spans="1:8">
      <c r="A249" s="113"/>
      <c r="B249" s="114"/>
      <c r="C249" s="92"/>
      <c r="D249" s="92"/>
      <c r="E249" s="92"/>
      <c r="F249" s="92"/>
      <c r="G249" s="92"/>
      <c r="H249" s="92"/>
    </row>
    <row r="250" spans="1:8">
      <c r="A250" s="113"/>
      <c r="B250" s="114"/>
      <c r="C250" s="92"/>
      <c r="D250" s="92"/>
      <c r="E250" s="92"/>
      <c r="F250" s="92"/>
      <c r="G250" s="92"/>
      <c r="H250" s="92"/>
    </row>
    <row r="251" spans="1:8">
      <c r="A251" s="113"/>
      <c r="B251" s="114"/>
      <c r="C251" s="92"/>
      <c r="D251" s="92"/>
      <c r="E251" s="92"/>
      <c r="F251" s="92"/>
      <c r="G251" s="92"/>
      <c r="H251" s="92"/>
    </row>
    <row r="252" spans="1:8">
      <c r="A252" s="113"/>
      <c r="B252" s="114"/>
      <c r="C252" s="92"/>
      <c r="D252" s="92"/>
      <c r="E252" s="92"/>
      <c r="F252" s="92"/>
      <c r="G252" s="92"/>
      <c r="H252" s="92"/>
    </row>
    <row r="253" spans="1:8">
      <c r="A253" s="113"/>
      <c r="B253" s="114"/>
      <c r="C253" s="92"/>
      <c r="D253" s="92"/>
      <c r="E253" s="92"/>
      <c r="F253" s="92"/>
      <c r="G253" s="92"/>
      <c r="H253" s="92"/>
    </row>
    <row r="254" spans="1:8">
      <c r="A254" s="113"/>
      <c r="B254" s="114"/>
      <c r="C254" s="92"/>
      <c r="D254" s="92"/>
      <c r="E254" s="92"/>
      <c r="F254" s="92"/>
      <c r="G254" s="92"/>
      <c r="H254" s="92"/>
    </row>
    <row r="255" spans="1:8">
      <c r="A255" s="113"/>
      <c r="B255" s="114"/>
      <c r="C255" s="92"/>
      <c r="D255" s="92"/>
      <c r="E255" s="92"/>
      <c r="F255" s="92"/>
      <c r="G255" s="92"/>
      <c r="H255" s="92"/>
    </row>
    <row r="256" spans="1:8">
      <c r="A256" s="113"/>
      <c r="B256" s="114"/>
      <c r="C256" s="92"/>
      <c r="D256" s="92"/>
      <c r="E256" s="92"/>
      <c r="F256" s="92"/>
      <c r="G256" s="92"/>
      <c r="H256" s="92"/>
    </row>
    <row r="257" spans="1:8">
      <c r="A257" s="113"/>
      <c r="B257" s="114"/>
      <c r="C257" s="92"/>
      <c r="D257" s="92"/>
      <c r="E257" s="92"/>
      <c r="F257" s="92"/>
      <c r="G257" s="92"/>
      <c r="H257" s="92"/>
    </row>
    <row r="258" spans="1:8">
      <c r="A258" s="113"/>
      <c r="B258" s="114"/>
      <c r="C258" s="92"/>
      <c r="D258" s="92"/>
      <c r="E258" s="92"/>
      <c r="F258" s="92"/>
      <c r="G258" s="92"/>
      <c r="H258" s="92"/>
    </row>
    <row r="259" spans="1:8">
      <c r="A259" s="113"/>
      <c r="B259" s="114"/>
      <c r="C259" s="92"/>
      <c r="D259" s="92"/>
      <c r="E259" s="92"/>
      <c r="F259" s="92"/>
      <c r="G259" s="92"/>
      <c r="H259" s="92"/>
    </row>
    <row r="260" spans="1:8">
      <c r="A260" s="113"/>
      <c r="B260" s="114"/>
      <c r="C260" s="92"/>
      <c r="D260" s="92"/>
      <c r="E260" s="92"/>
      <c r="F260" s="92"/>
      <c r="G260" s="92"/>
      <c r="H260" s="92"/>
    </row>
    <row r="261" spans="1:8">
      <c r="A261" s="113"/>
      <c r="B261" s="114"/>
      <c r="C261" s="92"/>
      <c r="D261" s="92"/>
      <c r="E261" s="92"/>
      <c r="F261" s="92"/>
      <c r="G261" s="92"/>
      <c r="H261" s="92"/>
    </row>
    <row r="262" spans="1:8">
      <c r="A262" s="113"/>
      <c r="B262" s="114"/>
      <c r="C262" s="92"/>
      <c r="D262" s="92"/>
      <c r="E262" s="92"/>
      <c r="F262" s="92"/>
      <c r="G262" s="92"/>
      <c r="H262" s="92"/>
    </row>
    <row r="263" spans="1:8">
      <c r="A263" s="113"/>
      <c r="B263" s="114"/>
      <c r="C263" s="92"/>
      <c r="D263" s="92"/>
      <c r="E263" s="92"/>
      <c r="F263" s="92"/>
      <c r="G263" s="92"/>
      <c r="H263" s="92"/>
    </row>
    <row r="264" spans="1:8">
      <c r="A264" s="113"/>
      <c r="B264" s="114"/>
      <c r="C264" s="92"/>
      <c r="D264" s="92"/>
      <c r="E264" s="92"/>
      <c r="F264" s="92"/>
      <c r="G264" s="92"/>
      <c r="H264" s="92"/>
    </row>
    <row r="265" spans="1:8">
      <c r="A265" s="113"/>
      <c r="B265" s="114"/>
      <c r="C265" s="92"/>
      <c r="D265" s="92"/>
      <c r="E265" s="92"/>
      <c r="F265" s="92"/>
      <c r="G265" s="92"/>
      <c r="H265" s="92"/>
    </row>
    <row r="266" spans="1:8">
      <c r="A266" s="113"/>
      <c r="B266" s="114"/>
      <c r="C266" s="92"/>
      <c r="D266" s="92"/>
      <c r="E266" s="92"/>
      <c r="F266" s="92"/>
      <c r="G266" s="92"/>
      <c r="H266" s="92"/>
    </row>
    <row r="267" spans="1:8">
      <c r="A267" s="113"/>
      <c r="B267" s="114"/>
      <c r="C267" s="92"/>
      <c r="D267" s="92"/>
      <c r="E267" s="92"/>
      <c r="F267" s="92"/>
      <c r="G267" s="92"/>
      <c r="H267" s="92"/>
    </row>
    <row r="268" spans="1:8">
      <c r="A268" s="113"/>
      <c r="B268" s="114"/>
      <c r="C268" s="92"/>
      <c r="D268" s="92"/>
      <c r="E268" s="92"/>
      <c r="F268" s="92"/>
      <c r="G268" s="92"/>
      <c r="H268" s="92"/>
    </row>
    <row r="269" spans="1:8">
      <c r="A269" s="113"/>
      <c r="B269" s="114"/>
      <c r="C269" s="92"/>
      <c r="D269" s="92"/>
      <c r="E269" s="92"/>
      <c r="F269" s="92"/>
      <c r="G269" s="92"/>
      <c r="H269" s="92"/>
    </row>
    <row r="270" spans="1:8">
      <c r="A270" s="113"/>
      <c r="B270" s="114"/>
      <c r="C270" s="92"/>
      <c r="D270" s="92"/>
      <c r="E270" s="92"/>
      <c r="F270" s="92"/>
      <c r="G270" s="92"/>
      <c r="H270" s="92"/>
    </row>
    <row r="271" spans="1:8">
      <c r="A271" s="113"/>
      <c r="B271" s="114"/>
      <c r="C271" s="92"/>
      <c r="D271" s="92"/>
      <c r="E271" s="92"/>
      <c r="F271" s="92"/>
      <c r="G271" s="92"/>
      <c r="H271" s="92"/>
    </row>
    <row r="272" spans="1:8">
      <c r="A272" s="113"/>
      <c r="B272" s="114"/>
      <c r="C272" s="92"/>
      <c r="D272" s="92"/>
      <c r="E272" s="92"/>
      <c r="F272" s="92"/>
      <c r="G272" s="92"/>
      <c r="H272" s="92"/>
    </row>
    <row r="273" spans="1:8">
      <c r="A273" s="113"/>
      <c r="B273" s="114"/>
      <c r="C273" s="92"/>
      <c r="D273" s="92"/>
      <c r="E273" s="92"/>
      <c r="F273" s="92"/>
      <c r="G273" s="92"/>
      <c r="H273" s="92"/>
    </row>
    <row r="274" spans="1:8">
      <c r="A274" s="113"/>
      <c r="B274" s="114"/>
      <c r="C274" s="92"/>
      <c r="D274" s="92"/>
      <c r="E274" s="92"/>
      <c r="F274" s="92"/>
      <c r="G274" s="92"/>
      <c r="H274" s="92"/>
    </row>
    <row r="275" spans="1:8">
      <c r="A275" s="113"/>
      <c r="B275" s="114"/>
      <c r="C275" s="92"/>
      <c r="D275" s="92"/>
      <c r="E275" s="92"/>
      <c r="F275" s="92"/>
      <c r="G275" s="92"/>
      <c r="H275" s="92"/>
    </row>
    <row r="276" spans="1:8">
      <c r="A276" s="113"/>
      <c r="B276" s="114"/>
      <c r="C276" s="92"/>
      <c r="D276" s="92"/>
      <c r="E276" s="92"/>
      <c r="F276" s="92"/>
      <c r="G276" s="92"/>
      <c r="H276" s="92"/>
    </row>
    <row r="277" spans="1:8">
      <c r="A277" s="113"/>
      <c r="B277" s="114"/>
      <c r="C277" s="92"/>
      <c r="D277" s="92"/>
      <c r="E277" s="92"/>
      <c r="F277" s="92"/>
      <c r="G277" s="92"/>
      <c r="H277" s="92"/>
    </row>
    <row r="278" spans="1:8">
      <c r="A278" s="113"/>
      <c r="B278" s="114"/>
      <c r="C278" s="92"/>
      <c r="D278" s="92"/>
      <c r="E278" s="92"/>
      <c r="F278" s="92"/>
      <c r="G278" s="92"/>
      <c r="H278" s="92"/>
    </row>
    <row r="279" spans="1:8">
      <c r="A279" s="113"/>
      <c r="B279" s="114"/>
      <c r="C279" s="92"/>
      <c r="D279" s="92"/>
      <c r="E279" s="92"/>
      <c r="F279" s="92"/>
      <c r="G279" s="92"/>
      <c r="H279" s="92"/>
    </row>
    <row r="280" spans="1:8">
      <c r="A280" s="113"/>
      <c r="B280" s="114"/>
      <c r="C280" s="92"/>
      <c r="D280" s="92"/>
      <c r="E280" s="92"/>
      <c r="F280" s="92"/>
      <c r="G280" s="92"/>
      <c r="H280" s="92"/>
    </row>
    <row r="281" spans="1:8">
      <c r="A281" s="113"/>
      <c r="B281" s="114"/>
      <c r="C281" s="92"/>
      <c r="D281" s="92"/>
      <c r="E281" s="92"/>
      <c r="F281" s="92"/>
      <c r="G281" s="92"/>
      <c r="H281" s="92"/>
    </row>
    <row r="282" spans="1:8">
      <c r="A282" s="113"/>
      <c r="B282" s="114"/>
      <c r="C282" s="92"/>
      <c r="D282" s="92"/>
      <c r="E282" s="92"/>
      <c r="F282" s="92"/>
      <c r="G282" s="92"/>
      <c r="H282" s="92"/>
    </row>
    <row r="283" spans="1:8">
      <c r="A283" s="113"/>
      <c r="B283" s="114"/>
      <c r="C283" s="92"/>
      <c r="D283" s="92"/>
      <c r="E283" s="92"/>
      <c r="F283" s="92"/>
      <c r="G283" s="92"/>
      <c r="H283" s="92"/>
    </row>
    <row r="284" spans="1:8">
      <c r="A284" s="113"/>
      <c r="B284" s="114"/>
      <c r="C284" s="92"/>
      <c r="D284" s="92"/>
      <c r="E284" s="92"/>
      <c r="F284" s="92"/>
      <c r="G284" s="92"/>
      <c r="H284" s="92"/>
    </row>
    <row r="285" spans="1:8">
      <c r="A285" s="113"/>
      <c r="B285" s="114"/>
      <c r="C285" s="92"/>
      <c r="D285" s="92"/>
      <c r="E285" s="92"/>
      <c r="F285" s="92"/>
      <c r="G285" s="92"/>
      <c r="H285" s="92"/>
    </row>
    <row r="286" spans="1:8">
      <c r="A286" s="113"/>
      <c r="B286" s="114"/>
      <c r="C286" s="92"/>
      <c r="D286" s="92"/>
      <c r="E286" s="92"/>
      <c r="F286" s="92"/>
      <c r="G286" s="92"/>
      <c r="H286" s="92"/>
    </row>
    <row r="287" spans="1:8">
      <c r="A287" s="113"/>
      <c r="B287" s="114"/>
      <c r="C287" s="92"/>
      <c r="D287" s="92"/>
      <c r="E287" s="92"/>
      <c r="F287" s="92"/>
      <c r="G287" s="92"/>
      <c r="H287" s="92"/>
    </row>
    <row r="288" spans="1:8">
      <c r="A288" s="113"/>
      <c r="B288" s="114"/>
      <c r="C288" s="92"/>
      <c r="D288" s="92"/>
      <c r="E288" s="92"/>
      <c r="F288" s="92"/>
      <c r="G288" s="92"/>
      <c r="H288" s="92"/>
    </row>
    <row r="289" spans="1:8">
      <c r="A289" s="113"/>
      <c r="B289" s="114"/>
      <c r="C289" s="92"/>
      <c r="D289" s="92"/>
      <c r="E289" s="92"/>
      <c r="F289" s="92"/>
      <c r="G289" s="92"/>
      <c r="H289" s="92"/>
    </row>
    <row r="290" spans="1:8">
      <c r="A290" s="113"/>
      <c r="B290" s="114"/>
      <c r="C290" s="92"/>
      <c r="D290" s="92"/>
      <c r="E290" s="92"/>
      <c r="F290" s="92"/>
      <c r="G290" s="92"/>
      <c r="H290" s="92"/>
    </row>
    <row r="291" spans="1:8">
      <c r="A291" s="113"/>
      <c r="B291" s="114"/>
      <c r="C291" s="92"/>
      <c r="D291" s="92"/>
      <c r="E291" s="92"/>
      <c r="F291" s="92"/>
      <c r="G291" s="92"/>
      <c r="H291" s="92"/>
    </row>
    <row r="292" spans="1:8">
      <c r="A292" s="113"/>
      <c r="B292" s="114"/>
      <c r="C292" s="92"/>
      <c r="D292" s="92"/>
      <c r="E292" s="92"/>
      <c r="F292" s="92"/>
      <c r="G292" s="92"/>
      <c r="H292" s="92"/>
    </row>
    <row r="293" spans="1:8">
      <c r="A293" s="113"/>
      <c r="B293" s="114"/>
      <c r="C293" s="92"/>
      <c r="D293" s="92"/>
      <c r="E293" s="92"/>
      <c r="F293" s="92"/>
      <c r="G293" s="92"/>
      <c r="H293" s="92"/>
    </row>
    <row r="294" spans="1:8">
      <c r="A294" s="113"/>
      <c r="B294" s="114"/>
      <c r="C294" s="92"/>
      <c r="D294" s="92"/>
      <c r="E294" s="92"/>
      <c r="F294" s="92"/>
      <c r="G294" s="92"/>
      <c r="H294" s="92"/>
    </row>
    <row r="295" spans="1:8">
      <c r="A295" s="113"/>
      <c r="B295" s="114"/>
      <c r="C295" s="92"/>
      <c r="D295" s="92"/>
      <c r="E295" s="92"/>
      <c r="F295" s="92"/>
      <c r="G295" s="92"/>
      <c r="H295" s="92"/>
    </row>
    <row r="296" spans="1:8">
      <c r="A296" s="113"/>
      <c r="B296" s="114"/>
      <c r="C296" s="92"/>
      <c r="D296" s="92"/>
      <c r="E296" s="92"/>
      <c r="F296" s="92"/>
      <c r="G296" s="92"/>
      <c r="H296" s="92"/>
    </row>
    <row r="297" spans="1:8">
      <c r="A297" s="113"/>
      <c r="B297" s="114"/>
      <c r="C297" s="92"/>
      <c r="D297" s="92"/>
      <c r="E297" s="92"/>
      <c r="F297" s="92"/>
      <c r="G297" s="92"/>
      <c r="H297" s="92"/>
    </row>
    <row r="298" spans="1:8">
      <c r="A298" s="113"/>
      <c r="B298" s="114"/>
      <c r="C298" s="92"/>
      <c r="D298" s="92"/>
      <c r="E298" s="92"/>
      <c r="F298" s="92"/>
      <c r="G298" s="92"/>
      <c r="H298" s="92"/>
    </row>
    <row r="299" spans="1:8">
      <c r="A299" s="113"/>
      <c r="B299" s="114"/>
      <c r="C299" s="92"/>
      <c r="D299" s="92"/>
      <c r="E299" s="92"/>
      <c r="F299" s="92"/>
      <c r="G299" s="92"/>
      <c r="H299" s="92"/>
    </row>
    <row r="300" spans="1:8">
      <c r="A300" s="113"/>
      <c r="B300" s="114"/>
      <c r="C300" s="92"/>
      <c r="D300" s="92"/>
      <c r="E300" s="92"/>
      <c r="F300" s="92"/>
      <c r="G300" s="92"/>
      <c r="H300" s="92"/>
    </row>
    <row r="301" spans="1:8">
      <c r="A301" s="113"/>
      <c r="B301" s="114"/>
      <c r="C301" s="92"/>
      <c r="D301" s="92"/>
      <c r="E301" s="92"/>
      <c r="F301" s="92"/>
      <c r="G301" s="92"/>
      <c r="H301" s="92"/>
    </row>
    <row r="302" spans="1:8">
      <c r="A302" s="113"/>
      <c r="B302" s="114"/>
      <c r="C302" s="92"/>
      <c r="D302" s="92"/>
      <c r="E302" s="92"/>
      <c r="F302" s="92"/>
      <c r="G302" s="92"/>
      <c r="H302" s="92"/>
    </row>
    <row r="303" spans="1:8">
      <c r="A303" s="113"/>
      <c r="B303" s="114"/>
      <c r="C303" s="92"/>
      <c r="D303" s="92"/>
      <c r="E303" s="92"/>
      <c r="F303" s="92"/>
      <c r="G303" s="92"/>
      <c r="H303" s="92"/>
    </row>
    <row r="304" spans="1:8">
      <c r="A304" s="113"/>
      <c r="B304" s="114"/>
      <c r="C304" s="92"/>
      <c r="D304" s="92"/>
      <c r="E304" s="92"/>
      <c r="F304" s="92"/>
      <c r="G304" s="92"/>
      <c r="H304" s="92"/>
    </row>
    <row r="305" spans="1:8">
      <c r="A305" s="113"/>
      <c r="B305" s="114"/>
      <c r="C305" s="92"/>
      <c r="D305" s="92"/>
      <c r="E305" s="92"/>
      <c r="F305" s="92"/>
      <c r="G305" s="92"/>
      <c r="H305" s="92"/>
    </row>
    <row r="306" spans="1:8">
      <c r="A306" s="113"/>
      <c r="B306" s="114"/>
      <c r="C306" s="92"/>
      <c r="D306" s="92"/>
      <c r="E306" s="92"/>
      <c r="F306" s="92"/>
      <c r="G306" s="92"/>
      <c r="H306" s="92"/>
    </row>
    <row r="307" spans="1:8">
      <c r="A307" s="113"/>
      <c r="B307" s="114"/>
      <c r="C307" s="92"/>
      <c r="D307" s="92"/>
      <c r="E307" s="92"/>
      <c r="F307" s="92"/>
      <c r="G307" s="92"/>
      <c r="H307" s="92"/>
    </row>
    <row r="308" spans="1:8">
      <c r="A308" s="113"/>
      <c r="B308" s="114"/>
      <c r="C308" s="92"/>
      <c r="D308" s="92"/>
      <c r="E308" s="92"/>
      <c r="F308" s="92"/>
      <c r="G308" s="92"/>
      <c r="H308" s="92"/>
    </row>
    <row r="309" spans="1:8">
      <c r="A309" s="113"/>
      <c r="B309" s="114"/>
      <c r="C309" s="92"/>
      <c r="D309" s="92"/>
      <c r="E309" s="92"/>
      <c r="F309" s="92"/>
      <c r="G309" s="92"/>
      <c r="H309" s="92"/>
    </row>
    <row r="310" spans="1:8">
      <c r="A310" s="113"/>
      <c r="B310" s="114"/>
      <c r="C310" s="92"/>
      <c r="D310" s="92"/>
      <c r="E310" s="92"/>
      <c r="F310" s="92"/>
      <c r="G310" s="92"/>
      <c r="H310" s="92"/>
    </row>
    <row r="311" spans="1:8">
      <c r="A311" s="113"/>
      <c r="B311" s="114"/>
      <c r="C311" s="92"/>
      <c r="D311" s="92"/>
      <c r="E311" s="92"/>
      <c r="F311" s="92"/>
      <c r="G311" s="92"/>
      <c r="H311" s="92"/>
    </row>
  </sheetData>
  <mergeCells count="83">
    <mergeCell ref="A41:A43"/>
    <mergeCell ref="B41:B43"/>
    <mergeCell ref="C41:C43"/>
    <mergeCell ref="A204:A206"/>
    <mergeCell ref="B204:B206"/>
    <mergeCell ref="C204:C206"/>
    <mergeCell ref="C80:C83"/>
    <mergeCell ref="B44:B45"/>
    <mergeCell ref="C44:C45"/>
    <mergeCell ref="A44:A45"/>
    <mergeCell ref="B54:B56"/>
    <mergeCell ref="C54:C56"/>
    <mergeCell ref="A54:A56"/>
    <mergeCell ref="A144:A146"/>
    <mergeCell ref="A191:A192"/>
    <mergeCell ref="B191:B192"/>
    <mergeCell ref="C144:C146"/>
    <mergeCell ref="C186:C187"/>
    <mergeCell ref="B165:B166"/>
    <mergeCell ref="B144:B146"/>
    <mergeCell ref="A80:A83"/>
    <mergeCell ref="B80:B83"/>
    <mergeCell ref="A165:A166"/>
    <mergeCell ref="C165:C166"/>
    <mergeCell ref="B173:B174"/>
    <mergeCell ref="C173:C174"/>
    <mergeCell ref="B84:B85"/>
    <mergeCell ref="A84:A85"/>
    <mergeCell ref="C84:C85"/>
    <mergeCell ref="A86:A87"/>
    <mergeCell ref="B86:B87"/>
    <mergeCell ref="C86:C87"/>
    <mergeCell ref="A34:A35"/>
    <mergeCell ref="B34:B35"/>
    <mergeCell ref="C34:C35"/>
    <mergeCell ref="B20:B21"/>
    <mergeCell ref="C20:C21"/>
    <mergeCell ref="A20:A21"/>
    <mergeCell ref="C29:C30"/>
    <mergeCell ref="A31:A33"/>
    <mergeCell ref="B29:B30"/>
    <mergeCell ref="A29:A30"/>
    <mergeCell ref="B31:B33"/>
    <mergeCell ref="C31:C33"/>
    <mergeCell ref="A27:A28"/>
    <mergeCell ref="B27:B28"/>
    <mergeCell ref="C27:C28"/>
    <mergeCell ref="A6:H6"/>
    <mergeCell ref="B18:B19"/>
    <mergeCell ref="C18:C19"/>
    <mergeCell ref="A18:A19"/>
    <mergeCell ref="G7:H7"/>
    <mergeCell ref="B12:B13"/>
    <mergeCell ref="A12:A13"/>
    <mergeCell ref="C12:C13"/>
    <mergeCell ref="B14:B16"/>
    <mergeCell ref="A14:A16"/>
    <mergeCell ref="C14:C16"/>
    <mergeCell ref="A101:A103"/>
    <mergeCell ref="C101:C103"/>
    <mergeCell ref="A110:A112"/>
    <mergeCell ref="B110:B112"/>
    <mergeCell ref="C110:C112"/>
    <mergeCell ref="A106:A108"/>
    <mergeCell ref="B106:B108"/>
    <mergeCell ref="C106:C108"/>
    <mergeCell ref="B101:B103"/>
    <mergeCell ref="A199:A201"/>
    <mergeCell ref="B199:B201"/>
    <mergeCell ref="C199:C201"/>
    <mergeCell ref="A115:A117"/>
    <mergeCell ref="B115:B117"/>
    <mergeCell ref="C115:C117"/>
    <mergeCell ref="C191:C192"/>
    <mergeCell ref="A138:A139"/>
    <mergeCell ref="A131:A133"/>
    <mergeCell ref="B131:B133"/>
    <mergeCell ref="C131:C133"/>
    <mergeCell ref="A196:A198"/>
    <mergeCell ref="B186:B187"/>
    <mergeCell ref="A186:A187"/>
    <mergeCell ref="B196:B198"/>
    <mergeCell ref="C196:C198"/>
  </mergeCells>
  <printOptions horizontalCentered="1"/>
  <pageMargins left="0.35433070866141736" right="0.39370078740157483" top="1.1811023622047245" bottom="0.19685039370078741" header="0.15748031496062992" footer="0.19685039370078741"/>
  <pageSetup paperSize="9" scale="88" fitToHeight="30" orientation="landscape" horizontalDpi="180" verticalDpi="180" r:id="rId1"/>
  <rowBreaks count="1" manualBreakCount="1">
    <brk id="2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приложение 5</vt:lpstr>
      <vt:lpstr>приложение 6</vt:lpstr>
      <vt:lpstr>приложение 7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5'!Область_печати</vt:lpstr>
      <vt:lpstr>'приложение 6'!Область_печати</vt:lpstr>
      <vt:lpstr>'приложение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2017-12-21T09:26:38Z</dcterms:modified>
</cp:coreProperties>
</file>