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приложение 6" sheetId="1" r:id="rId1"/>
    <sheet name="приложение 7" sheetId="2" r:id="rId2"/>
    <sheet name="приложение 5" sheetId="3" r:id="rId3"/>
  </sheets>
  <definedNames>
    <definedName name="_xlnm.Print_Titles" localSheetId="0">'приложение 6'!$15:$16</definedName>
    <definedName name="_xlnm.Print_Titles" localSheetId="1">'приложение 7'!$10:$11</definedName>
    <definedName name="_xlnm.Print_Area" localSheetId="2">'приложение 5'!$A$1:$F$57</definedName>
    <definedName name="_xlnm.Print_Area" localSheetId="0">'приложение 6'!$A$1:$I$643</definedName>
    <definedName name="_xlnm.Print_Area" localSheetId="1">'приложение 7'!$A$1:$H$233</definedName>
  </definedNames>
  <calcPr calcId="125725"/>
</workbook>
</file>

<file path=xl/calcChain.xml><?xml version="1.0" encoding="utf-8"?>
<calcChain xmlns="http://schemas.openxmlformats.org/spreadsheetml/2006/main">
  <c r="G104" i="1"/>
  <c r="G356"/>
  <c r="G410"/>
  <c r="G408"/>
  <c r="G179" i="2"/>
  <c r="G180"/>
  <c r="H180"/>
  <c r="H179" s="1"/>
  <c r="F180"/>
  <c r="F179" s="1"/>
  <c r="C180"/>
  <c r="H64" i="1"/>
  <c r="H63" s="1"/>
  <c r="H62" s="1"/>
  <c r="H61" s="1"/>
  <c r="H60" s="1"/>
  <c r="I64"/>
  <c r="I63" s="1"/>
  <c r="I62" s="1"/>
  <c r="I61" s="1"/>
  <c r="I60" s="1"/>
  <c r="G63"/>
  <c r="G62" s="1"/>
  <c r="G61" s="1"/>
  <c r="G60" s="1"/>
  <c r="D31" i="3" s="1"/>
  <c r="G64" i="1"/>
  <c r="H421" l="1"/>
  <c r="I421"/>
  <c r="G421"/>
  <c r="G224" i="2"/>
  <c r="H224"/>
  <c r="F224"/>
  <c r="I622" i="1"/>
  <c r="H622"/>
  <c r="G229" i="2"/>
  <c r="H229"/>
  <c r="F229"/>
  <c r="H633" i="1"/>
  <c r="I633"/>
  <c r="G633"/>
  <c r="H634"/>
  <c r="I634"/>
  <c r="G634"/>
  <c r="G622"/>
  <c r="H623"/>
  <c r="I623"/>
  <c r="G623"/>
  <c r="G97" i="2"/>
  <c r="H97"/>
  <c r="F97"/>
  <c r="H410" i="1"/>
  <c r="I410"/>
  <c r="H411"/>
  <c r="I411"/>
  <c r="G411"/>
  <c r="G221" i="2"/>
  <c r="H221"/>
  <c r="F221"/>
  <c r="H313" i="1"/>
  <c r="I313"/>
  <c r="G313"/>
  <c r="H314"/>
  <c r="I314"/>
  <c r="G314"/>
  <c r="H285"/>
  <c r="I285"/>
  <c r="I288"/>
  <c r="H288"/>
  <c r="G170" i="2"/>
  <c r="H170"/>
  <c r="F170"/>
  <c r="G288" i="1"/>
  <c r="H289"/>
  <c r="I289"/>
  <c r="G289"/>
  <c r="G136" i="2"/>
  <c r="H136"/>
  <c r="F136"/>
  <c r="H276" i="1"/>
  <c r="I276"/>
  <c r="G276"/>
  <c r="H277"/>
  <c r="I277"/>
  <c r="G277"/>
  <c r="H262"/>
  <c r="I262"/>
  <c r="H264"/>
  <c r="I264"/>
  <c r="G264"/>
  <c r="G140" i="2"/>
  <c r="H140"/>
  <c r="F140"/>
  <c r="H265" i="1"/>
  <c r="I265"/>
  <c r="G265"/>
  <c r="G47" i="2"/>
  <c r="H47"/>
  <c r="F47"/>
  <c r="G158"/>
  <c r="H158"/>
  <c r="F158"/>
  <c r="H248" i="1"/>
  <c r="I248"/>
  <c r="G248"/>
  <c r="H247"/>
  <c r="I247"/>
  <c r="G247"/>
  <c r="H236"/>
  <c r="I236"/>
  <c r="G236"/>
  <c r="H235"/>
  <c r="I235"/>
  <c r="G235"/>
  <c r="G262"/>
  <c r="H642"/>
  <c r="G127" i="2" l="1"/>
  <c r="H127"/>
  <c r="F127"/>
  <c r="H32" i="1"/>
  <c r="I32"/>
  <c r="G32"/>
  <c r="H31"/>
  <c r="I31"/>
  <c r="G31"/>
  <c r="G154" i="2"/>
  <c r="H154"/>
  <c r="F154"/>
  <c r="G286" i="1"/>
  <c r="G36" i="2"/>
  <c r="H36"/>
  <c r="F36"/>
  <c r="G582" i="1"/>
  <c r="H580"/>
  <c r="I580"/>
  <c r="G580"/>
  <c r="G579" s="1"/>
  <c r="G28" i="2"/>
  <c r="H28"/>
  <c r="F28"/>
  <c r="H554" i="1"/>
  <c r="I554"/>
  <c r="G554"/>
  <c r="G14" i="2"/>
  <c r="H14"/>
  <c r="F14"/>
  <c r="H588" i="1"/>
  <c r="I588"/>
  <c r="G588"/>
  <c r="G200" i="2"/>
  <c r="H200"/>
  <c r="F200"/>
  <c r="G199"/>
  <c r="H199"/>
  <c r="F199"/>
  <c r="C199"/>
  <c r="F198" l="1"/>
  <c r="H198"/>
  <c r="G198"/>
  <c r="G202"/>
  <c r="G201" s="1"/>
  <c r="H202"/>
  <c r="H201" s="1"/>
  <c r="F202"/>
  <c r="F201" s="1"/>
  <c r="C202"/>
  <c r="G118"/>
  <c r="G117" s="1"/>
  <c r="H118"/>
  <c r="H117" s="1"/>
  <c r="F118"/>
  <c r="F117" s="1"/>
  <c r="C118"/>
  <c r="H538" i="1"/>
  <c r="H537" s="1"/>
  <c r="H536" s="1"/>
  <c r="H535" s="1"/>
  <c r="H534" s="1"/>
  <c r="I538"/>
  <c r="I537" s="1"/>
  <c r="I536" s="1"/>
  <c r="I535" s="1"/>
  <c r="I534" s="1"/>
  <c r="G538"/>
  <c r="G537" s="1"/>
  <c r="G536" s="1"/>
  <c r="G535" s="1"/>
  <c r="G534" s="1"/>
  <c r="F197" i="2" l="1"/>
  <c r="I533" i="1"/>
  <c r="F50" i="3"/>
  <c r="D50"/>
  <c r="G533" i="1"/>
  <c r="E50" i="3"/>
  <c r="H533" i="1"/>
  <c r="G197" i="2"/>
  <c r="H197"/>
  <c r="G51"/>
  <c r="H51"/>
  <c r="F51"/>
  <c r="G55"/>
  <c r="H55"/>
  <c r="F55"/>
  <c r="H501" i="1"/>
  <c r="H500" s="1"/>
  <c r="I501"/>
  <c r="I500" s="1"/>
  <c r="G501"/>
  <c r="G500" s="1"/>
  <c r="C55" i="2"/>
  <c r="C51" s="1"/>
  <c r="H440" i="1"/>
  <c r="H439" s="1"/>
  <c r="H438" s="1"/>
  <c r="I440"/>
  <c r="I439" s="1"/>
  <c r="I438" s="1"/>
  <c r="G440"/>
  <c r="G439" s="1"/>
  <c r="G438" s="1"/>
  <c r="I642"/>
  <c r="G99" i="2"/>
  <c r="H99"/>
  <c r="F99"/>
  <c r="C99"/>
  <c r="G98"/>
  <c r="H98"/>
  <c r="F98"/>
  <c r="C98"/>
  <c r="H417" i="1"/>
  <c r="H416" s="1"/>
  <c r="I417"/>
  <c r="I416" s="1"/>
  <c r="G416"/>
  <c r="G417"/>
  <c r="H414"/>
  <c r="H413" s="1"/>
  <c r="I414"/>
  <c r="I413" s="1"/>
  <c r="G414"/>
  <c r="G413" s="1"/>
  <c r="G189" i="2" l="1"/>
  <c r="H189"/>
  <c r="F189"/>
  <c r="C189"/>
  <c r="I323" i="1" l="1"/>
  <c r="I322" s="1"/>
  <c r="G325"/>
  <c r="G324" s="1"/>
  <c r="G323" s="1"/>
  <c r="G322" s="1"/>
  <c r="H325"/>
  <c r="H324" s="1"/>
  <c r="H323" s="1"/>
  <c r="H322" s="1"/>
  <c r="I325"/>
  <c r="G67" i="2"/>
  <c r="H67"/>
  <c r="F67"/>
  <c r="G66"/>
  <c r="H66"/>
  <c r="F66"/>
  <c r="G218"/>
  <c r="H218"/>
  <c r="G222"/>
  <c r="H222"/>
  <c r="G223"/>
  <c r="H223"/>
  <c r="G219"/>
  <c r="H219"/>
  <c r="G220"/>
  <c r="H220"/>
  <c r="H121"/>
  <c r="G121"/>
  <c r="H379" i="1"/>
  <c r="I379"/>
  <c r="C166" i="2"/>
  <c r="G40"/>
  <c r="H40"/>
  <c r="G15"/>
  <c r="H15"/>
  <c r="G16"/>
  <c r="H16"/>
  <c r="G17"/>
  <c r="H17"/>
  <c r="G19"/>
  <c r="H19"/>
  <c r="G20"/>
  <c r="H20"/>
  <c r="G21"/>
  <c r="H21"/>
  <c r="G22"/>
  <c r="H22"/>
  <c r="G25"/>
  <c r="H25"/>
  <c r="G26"/>
  <c r="H26"/>
  <c r="G29"/>
  <c r="H29"/>
  <c r="G30"/>
  <c r="H30"/>
  <c r="G31"/>
  <c r="H31"/>
  <c r="G32"/>
  <c r="H32"/>
  <c r="G33"/>
  <c r="H33"/>
  <c r="G34"/>
  <c r="H34"/>
  <c r="G35"/>
  <c r="H35"/>
  <c r="G37"/>
  <c r="H37"/>
  <c r="G213"/>
  <c r="H213"/>
  <c r="F213"/>
  <c r="C213"/>
  <c r="F214"/>
  <c r="G214"/>
  <c r="H214"/>
  <c r="G212"/>
  <c r="H212"/>
  <c r="F212"/>
  <c r="C212"/>
  <c r="G93"/>
  <c r="H93"/>
  <c r="F93"/>
  <c r="C93"/>
  <c r="G104"/>
  <c r="H104"/>
  <c r="F104"/>
  <c r="G103"/>
  <c r="H103"/>
  <c r="F103"/>
  <c r="G102"/>
  <c r="H102"/>
  <c r="F102"/>
  <c r="G101"/>
  <c r="H101"/>
  <c r="F101"/>
  <c r="G100"/>
  <c r="H100"/>
  <c r="F100"/>
  <c r="G96"/>
  <c r="H96"/>
  <c r="F96"/>
  <c r="G95"/>
  <c r="H95"/>
  <c r="F95"/>
  <c r="G94"/>
  <c r="H94"/>
  <c r="F94"/>
  <c r="G91"/>
  <c r="H91"/>
  <c r="F91"/>
  <c r="G90"/>
  <c r="H90"/>
  <c r="F90"/>
  <c r="G89"/>
  <c r="H89"/>
  <c r="F89"/>
  <c r="G88"/>
  <c r="H88"/>
  <c r="F88"/>
  <c r="G86"/>
  <c r="H86"/>
  <c r="F86"/>
  <c r="G85"/>
  <c r="H85"/>
  <c r="F85"/>
  <c r="G84"/>
  <c r="H84"/>
  <c r="F84"/>
  <c r="G83"/>
  <c r="H83"/>
  <c r="F83"/>
  <c r="G82"/>
  <c r="H82"/>
  <c r="F82"/>
  <c r="G81"/>
  <c r="H81"/>
  <c r="F81"/>
  <c r="G80"/>
  <c r="H80"/>
  <c r="F80"/>
  <c r="C80"/>
  <c r="G79"/>
  <c r="H79"/>
  <c r="F79"/>
  <c r="G77"/>
  <c r="H77"/>
  <c r="F77"/>
  <c r="G76"/>
  <c r="H76"/>
  <c r="F76"/>
  <c r="G75"/>
  <c r="H75"/>
  <c r="F75"/>
  <c r="G74"/>
  <c r="H74"/>
  <c r="F74"/>
  <c r="G72"/>
  <c r="H72"/>
  <c r="F72"/>
  <c r="H398" i="1"/>
  <c r="H397" s="1"/>
  <c r="I398"/>
  <c r="I397" s="1"/>
  <c r="G398"/>
  <c r="G397" s="1"/>
  <c r="H364"/>
  <c r="H363" s="1"/>
  <c r="I364"/>
  <c r="I363" s="1"/>
  <c r="G364"/>
  <c r="G363" s="1"/>
  <c r="H343"/>
  <c r="H342" s="1"/>
  <c r="I343"/>
  <c r="I342" s="1"/>
  <c r="G343"/>
  <c r="G231" i="2"/>
  <c r="H231"/>
  <c r="F231"/>
  <c r="G230"/>
  <c r="H230"/>
  <c r="F230"/>
  <c r="G228"/>
  <c r="H228"/>
  <c r="F228"/>
  <c r="G227"/>
  <c r="H227"/>
  <c r="F227"/>
  <c r="F223"/>
  <c r="F222"/>
  <c r="F220"/>
  <c r="F219"/>
  <c r="F218"/>
  <c r="G217"/>
  <c r="H217"/>
  <c r="F217"/>
  <c r="G216"/>
  <c r="H216"/>
  <c r="F216"/>
  <c r="G215"/>
  <c r="H215"/>
  <c r="F215"/>
  <c r="G211"/>
  <c r="H211"/>
  <c r="F211"/>
  <c r="G210"/>
  <c r="H210"/>
  <c r="F210"/>
  <c r="G208"/>
  <c r="H208"/>
  <c r="F208"/>
  <c r="G207"/>
  <c r="H207"/>
  <c r="F207"/>
  <c r="G206"/>
  <c r="H206"/>
  <c r="G204"/>
  <c r="H204"/>
  <c r="F204"/>
  <c r="G192"/>
  <c r="H192"/>
  <c r="F192"/>
  <c r="G191"/>
  <c r="H191"/>
  <c r="F191"/>
  <c r="G188"/>
  <c r="H188"/>
  <c r="F188"/>
  <c r="G187"/>
  <c r="H187"/>
  <c r="F187"/>
  <c r="G184"/>
  <c r="G183" s="1"/>
  <c r="H184"/>
  <c r="H183" s="1"/>
  <c r="F184"/>
  <c r="F183" s="1"/>
  <c r="C184"/>
  <c r="G182"/>
  <c r="G181" s="1"/>
  <c r="H182"/>
  <c r="H181" s="1"/>
  <c r="F182"/>
  <c r="G177"/>
  <c r="G176" s="1"/>
  <c r="H177"/>
  <c r="H176" s="1"/>
  <c r="F177"/>
  <c r="F176" s="1"/>
  <c r="C177"/>
  <c r="G169"/>
  <c r="H169"/>
  <c r="G168"/>
  <c r="H168"/>
  <c r="F168"/>
  <c r="G164"/>
  <c r="H164"/>
  <c r="F164"/>
  <c r="G139"/>
  <c r="H139"/>
  <c r="F139"/>
  <c r="G138"/>
  <c r="H138"/>
  <c r="F138"/>
  <c r="G135"/>
  <c r="H135"/>
  <c r="F135"/>
  <c r="G134"/>
  <c r="H134"/>
  <c r="F134"/>
  <c r="G132"/>
  <c r="H132"/>
  <c r="F132"/>
  <c r="G131"/>
  <c r="H131"/>
  <c r="F131"/>
  <c r="G130"/>
  <c r="H130"/>
  <c r="F130"/>
  <c r="G116"/>
  <c r="H116"/>
  <c r="F116"/>
  <c r="G115"/>
  <c r="H115"/>
  <c r="F115"/>
  <c r="G114"/>
  <c r="H114"/>
  <c r="F114"/>
  <c r="G113"/>
  <c r="H113"/>
  <c r="F113"/>
  <c r="G112"/>
  <c r="H112"/>
  <c r="F112"/>
  <c r="G111"/>
  <c r="H111"/>
  <c r="F111"/>
  <c r="G110"/>
  <c r="H110"/>
  <c r="F110"/>
  <c r="G109"/>
  <c r="H109"/>
  <c r="F109"/>
  <c r="G107"/>
  <c r="H107"/>
  <c r="F107"/>
  <c r="G69"/>
  <c r="G68" s="1"/>
  <c r="H69"/>
  <c r="H68" s="1"/>
  <c r="F69"/>
  <c r="F68" s="1"/>
  <c r="E67"/>
  <c r="E66"/>
  <c r="G65"/>
  <c r="H65"/>
  <c r="F65"/>
  <c r="C65"/>
  <c r="G64"/>
  <c r="H64"/>
  <c r="F64"/>
  <c r="G63"/>
  <c r="H63"/>
  <c r="F63"/>
  <c r="G62"/>
  <c r="H62"/>
  <c r="F62"/>
  <c r="G61"/>
  <c r="H61"/>
  <c r="F61"/>
  <c r="C61"/>
  <c r="G60"/>
  <c r="H60"/>
  <c r="F60"/>
  <c r="G59"/>
  <c r="H59"/>
  <c r="F59"/>
  <c r="G58"/>
  <c r="H58"/>
  <c r="F58"/>
  <c r="G57"/>
  <c r="H57"/>
  <c r="F57"/>
  <c r="G54"/>
  <c r="H54"/>
  <c r="F54"/>
  <c r="G53"/>
  <c r="H53"/>
  <c r="F53"/>
  <c r="G52"/>
  <c r="H52"/>
  <c r="F52"/>
  <c r="G49"/>
  <c r="H49"/>
  <c r="F49"/>
  <c r="G48"/>
  <c r="H48"/>
  <c r="F48"/>
  <c r="G46"/>
  <c r="H46"/>
  <c r="F46"/>
  <c r="G45"/>
  <c r="H45"/>
  <c r="F45"/>
  <c r="C45"/>
  <c r="G43"/>
  <c r="H43"/>
  <c r="F43"/>
  <c r="G41"/>
  <c r="H41"/>
  <c r="F41"/>
  <c r="F40"/>
  <c r="F34"/>
  <c r="E34"/>
  <c r="D34"/>
  <c r="F37"/>
  <c r="E37"/>
  <c r="D37"/>
  <c r="C36"/>
  <c r="F35"/>
  <c r="E35"/>
  <c r="D35"/>
  <c r="C35"/>
  <c r="F33"/>
  <c r="E33"/>
  <c r="D33"/>
  <c r="F32"/>
  <c r="D32"/>
  <c r="F31"/>
  <c r="D31"/>
  <c r="F30"/>
  <c r="D30"/>
  <c r="F29"/>
  <c r="E29"/>
  <c r="D29"/>
  <c r="C28"/>
  <c r="F26"/>
  <c r="E26"/>
  <c r="D26"/>
  <c r="F25"/>
  <c r="E25"/>
  <c r="D25"/>
  <c r="F22"/>
  <c r="F21"/>
  <c r="F20"/>
  <c r="E20"/>
  <c r="D20"/>
  <c r="F19"/>
  <c r="E19"/>
  <c r="H573" i="1"/>
  <c r="I573"/>
  <c r="G573"/>
  <c r="D19" i="2"/>
  <c r="F17"/>
  <c r="E17"/>
  <c r="D17"/>
  <c r="F16"/>
  <c r="E16"/>
  <c r="D16"/>
  <c r="F15"/>
  <c r="E15"/>
  <c r="D15"/>
  <c r="H75" i="1"/>
  <c r="H74" s="1"/>
  <c r="H73" s="1"/>
  <c r="H72" s="1"/>
  <c r="I75"/>
  <c r="I74" s="1"/>
  <c r="I73" s="1"/>
  <c r="I72" s="1"/>
  <c r="G75"/>
  <c r="G74" s="1"/>
  <c r="G73" s="1"/>
  <c r="G72" s="1"/>
  <c r="H582"/>
  <c r="H579" s="1"/>
  <c r="I582"/>
  <c r="I579" s="1"/>
  <c r="H577"/>
  <c r="H576" s="1"/>
  <c r="I577"/>
  <c r="I576" s="1"/>
  <c r="G577"/>
  <c r="G576" s="1"/>
  <c r="G226" i="2" l="1"/>
  <c r="H226"/>
  <c r="F226"/>
  <c r="G92"/>
  <c r="H92"/>
  <c r="F92"/>
  <c r="F27"/>
  <c r="G167"/>
  <c r="H167"/>
  <c r="F44"/>
  <c r="H44"/>
  <c r="G44"/>
  <c r="H27"/>
  <c r="G27"/>
  <c r="G13"/>
  <c r="F13"/>
  <c r="H13"/>
  <c r="F50"/>
  <c r="G50"/>
  <c r="H50"/>
  <c r="G186"/>
  <c r="H186"/>
  <c r="F186"/>
  <c r="H166"/>
  <c r="H165" s="1"/>
  <c r="G24"/>
  <c r="F166"/>
  <c r="F165" s="1"/>
  <c r="G166"/>
  <c r="G165" s="1"/>
  <c r="G190"/>
  <c r="H190"/>
  <c r="G18"/>
  <c r="H24"/>
  <c r="G56"/>
  <c r="H56"/>
  <c r="H39"/>
  <c r="H18"/>
  <c r="G39"/>
  <c r="G78"/>
  <c r="F78"/>
  <c r="F87"/>
  <c r="G87"/>
  <c r="H87"/>
  <c r="H78"/>
  <c r="F190"/>
  <c r="G133"/>
  <c r="H133"/>
  <c r="F133"/>
  <c r="G137"/>
  <c r="H137"/>
  <c r="F137"/>
  <c r="H129"/>
  <c r="F129"/>
  <c r="G129"/>
  <c r="G108"/>
  <c r="H108"/>
  <c r="F108"/>
  <c r="F56"/>
  <c r="F39"/>
  <c r="F24"/>
  <c r="F18"/>
  <c r="I575" i="1"/>
  <c r="G575"/>
  <c r="H575"/>
  <c r="G178" i="2" l="1"/>
  <c r="H178"/>
  <c r="G12"/>
  <c r="H12"/>
  <c r="G38"/>
  <c r="H38"/>
  <c r="H526" i="1" l="1"/>
  <c r="H527"/>
  <c r="I527"/>
  <c r="I526" s="1"/>
  <c r="G527"/>
  <c r="G526" s="1"/>
  <c r="H546"/>
  <c r="I546"/>
  <c r="G546"/>
  <c r="H544"/>
  <c r="I544"/>
  <c r="G544"/>
  <c r="H524"/>
  <c r="I524"/>
  <c r="G524"/>
  <c r="H522"/>
  <c r="I522"/>
  <c r="G522"/>
  <c r="H543" l="1"/>
  <c r="H542" s="1"/>
  <c r="H541" s="1"/>
  <c r="H540" s="1"/>
  <c r="I543"/>
  <c r="I542" s="1"/>
  <c r="I541" s="1"/>
  <c r="I540" s="1"/>
  <c r="G543"/>
  <c r="G542" s="1"/>
  <c r="G541" s="1"/>
  <c r="G540" s="1"/>
  <c r="F169" i="2"/>
  <c r="F167" s="1"/>
  <c r="H220" i="1" l="1"/>
  <c r="I220"/>
  <c r="G220"/>
  <c r="H178"/>
  <c r="H177" s="1"/>
  <c r="H176" s="1"/>
  <c r="I178"/>
  <c r="I177" s="1"/>
  <c r="I176" s="1"/>
  <c r="G178"/>
  <c r="G177" s="1"/>
  <c r="G176" s="1"/>
  <c r="H188"/>
  <c r="H187" s="1"/>
  <c r="H186" s="1"/>
  <c r="I188"/>
  <c r="I187" s="1"/>
  <c r="I186" s="1"/>
  <c r="G188"/>
  <c r="G187" s="1"/>
  <c r="G186" s="1"/>
  <c r="H160"/>
  <c r="I160"/>
  <c r="G160"/>
  <c r="H138"/>
  <c r="H137" s="1"/>
  <c r="I138"/>
  <c r="I137" s="1"/>
  <c r="G138"/>
  <c r="G137" s="1"/>
  <c r="H135"/>
  <c r="H134" s="1"/>
  <c r="I135"/>
  <c r="I134" s="1"/>
  <c r="G135"/>
  <c r="G134" s="1"/>
  <c r="H115"/>
  <c r="I115"/>
  <c r="G115"/>
  <c r="G340"/>
  <c r="G339" s="1"/>
  <c r="H340"/>
  <c r="H339" s="1"/>
  <c r="I340"/>
  <c r="I339" s="1"/>
  <c r="G157" i="2"/>
  <c r="H157"/>
  <c r="F157"/>
  <c r="G156"/>
  <c r="H156"/>
  <c r="F156"/>
  <c r="G126"/>
  <c r="H126"/>
  <c r="F126"/>
  <c r="G125"/>
  <c r="H125"/>
  <c r="F125"/>
  <c r="G122"/>
  <c r="H122"/>
  <c r="F122"/>
  <c r="F121"/>
  <c r="G124" l="1"/>
  <c r="H124"/>
  <c r="F124"/>
  <c r="F155"/>
  <c r="F153" s="1"/>
  <c r="H155"/>
  <c r="G155"/>
  <c r="E31" l="1"/>
  <c r="G163" l="1"/>
  <c r="H163"/>
  <c r="F163"/>
  <c r="C164"/>
  <c r="H332" i="1"/>
  <c r="H331" s="1"/>
  <c r="H330" s="1"/>
  <c r="H329" s="1"/>
  <c r="H328" s="1"/>
  <c r="H327" s="1"/>
  <c r="I332"/>
  <c r="I331" s="1"/>
  <c r="I330" s="1"/>
  <c r="I329" s="1"/>
  <c r="I328" s="1"/>
  <c r="I327" s="1"/>
  <c r="G332"/>
  <c r="G331" s="1"/>
  <c r="G330" s="1"/>
  <c r="G329" s="1"/>
  <c r="G328" s="1"/>
  <c r="C91" i="2"/>
  <c r="C90"/>
  <c r="H392" i="1"/>
  <c r="H391" s="1"/>
  <c r="I392"/>
  <c r="I391" s="1"/>
  <c r="G392"/>
  <c r="G391" s="1"/>
  <c r="H389"/>
  <c r="H388" s="1"/>
  <c r="I389"/>
  <c r="I388" s="1"/>
  <c r="G389"/>
  <c r="G388" s="1"/>
  <c r="C86" i="2"/>
  <c r="H378" i="1"/>
  <c r="I378"/>
  <c r="G379"/>
  <c r="G378" s="1"/>
  <c r="G327" l="1"/>
  <c r="E52" i="3"/>
  <c r="E51" s="1"/>
  <c r="F52"/>
  <c r="F51" s="1"/>
  <c r="D52"/>
  <c r="D51" s="1"/>
  <c r="G225" i="2"/>
  <c r="H225"/>
  <c r="F225"/>
  <c r="C225"/>
  <c r="H87" i="1"/>
  <c r="H86" s="1"/>
  <c r="H85" s="1"/>
  <c r="H84" s="1"/>
  <c r="H83" s="1"/>
  <c r="I87"/>
  <c r="I86" s="1"/>
  <c r="I85" s="1"/>
  <c r="I84" s="1"/>
  <c r="I83" s="1"/>
  <c r="G87"/>
  <c r="G86" s="1"/>
  <c r="G85" s="1"/>
  <c r="G84" s="1"/>
  <c r="G83" s="1"/>
  <c r="H232" i="2"/>
  <c r="G232"/>
  <c r="C219"/>
  <c r="F56" i="3"/>
  <c r="E56"/>
  <c r="C77" i="2"/>
  <c r="H355" i="1"/>
  <c r="H354" s="1"/>
  <c r="I355"/>
  <c r="I354" s="1"/>
  <c r="G355"/>
  <c r="G354" s="1"/>
  <c r="C104" i="2"/>
  <c r="H425" i="1"/>
  <c r="H424" s="1"/>
  <c r="I425"/>
  <c r="I424" s="1"/>
  <c r="G425"/>
  <c r="G424" s="1"/>
  <c r="C85" i="2"/>
  <c r="H376" i="1"/>
  <c r="H375" s="1"/>
  <c r="I376"/>
  <c r="I375" s="1"/>
  <c r="G376"/>
  <c r="G375" s="1"/>
  <c r="C89" i="2"/>
  <c r="H386" i="1"/>
  <c r="H385" s="1"/>
  <c r="I386"/>
  <c r="I385" s="1"/>
  <c r="G386"/>
  <c r="G385" s="1"/>
  <c r="C84" i="2"/>
  <c r="H373" i="1"/>
  <c r="H372" s="1"/>
  <c r="I373"/>
  <c r="I372" s="1"/>
  <c r="G373"/>
  <c r="G372" s="1"/>
  <c r="C76" i="2"/>
  <c r="H352" i="1"/>
  <c r="H351" s="1"/>
  <c r="I352"/>
  <c r="I351" s="1"/>
  <c r="G352"/>
  <c r="G351" s="1"/>
  <c r="G144" i="2"/>
  <c r="H144"/>
  <c r="F144"/>
  <c r="C144"/>
  <c r="G143"/>
  <c r="H143"/>
  <c r="F143"/>
  <c r="C143"/>
  <c r="G142"/>
  <c r="H142"/>
  <c r="F142"/>
  <c r="C142"/>
  <c r="H41" i="1"/>
  <c r="H40" s="1"/>
  <c r="I41"/>
  <c r="I40" s="1"/>
  <c r="G41"/>
  <c r="G40" s="1"/>
  <c r="H38"/>
  <c r="H37" s="1"/>
  <c r="I38"/>
  <c r="I37" s="1"/>
  <c r="G38"/>
  <c r="G37" s="1"/>
  <c r="H81"/>
  <c r="H80" s="1"/>
  <c r="H79" s="1"/>
  <c r="H78" s="1"/>
  <c r="H77" s="1"/>
  <c r="E33" i="3" s="1"/>
  <c r="I81" i="1"/>
  <c r="I80" s="1"/>
  <c r="I79" s="1"/>
  <c r="I78" s="1"/>
  <c r="I77" s="1"/>
  <c r="F33" i="3" s="1"/>
  <c r="G81" i="1"/>
  <c r="G80" s="1"/>
  <c r="G79" s="1"/>
  <c r="G78" s="1"/>
  <c r="G77" s="1"/>
  <c r="D33" i="3" s="1"/>
  <c r="C69" i="2"/>
  <c r="H36" i="1" l="1"/>
  <c r="H35" s="1"/>
  <c r="H34" s="1"/>
  <c r="I36"/>
  <c r="I35" s="1"/>
  <c r="I34" s="1"/>
  <c r="E49" i="3"/>
  <c r="F49"/>
  <c r="D49"/>
  <c r="G36" i="1"/>
  <c r="G35" s="1"/>
  <c r="G34" s="1"/>
  <c r="G141" i="2"/>
  <c r="H141"/>
  <c r="F141"/>
  <c r="H531" i="1"/>
  <c r="H530" s="1"/>
  <c r="H529" s="1"/>
  <c r="I531"/>
  <c r="I530" s="1"/>
  <c r="I529" s="1"/>
  <c r="G531"/>
  <c r="G530" s="1"/>
  <c r="G529" s="1"/>
  <c r="G149" i="2"/>
  <c r="G148" s="1"/>
  <c r="H149"/>
  <c r="H148" s="1"/>
  <c r="F149"/>
  <c r="F148" s="1"/>
  <c r="C149"/>
  <c r="H70" i="1"/>
  <c r="H69" s="1"/>
  <c r="H68" s="1"/>
  <c r="H67" s="1"/>
  <c r="H66" s="1"/>
  <c r="H59" s="1"/>
  <c r="I70"/>
  <c r="I69" s="1"/>
  <c r="I68" s="1"/>
  <c r="I67" s="1"/>
  <c r="I66" s="1"/>
  <c r="I59" s="1"/>
  <c r="G70"/>
  <c r="G69" s="1"/>
  <c r="G68" s="1"/>
  <c r="G67" s="1"/>
  <c r="G66" s="1"/>
  <c r="G59" s="1"/>
  <c r="G106" i="2"/>
  <c r="G105" s="1"/>
  <c r="H106"/>
  <c r="H105" s="1"/>
  <c r="F106"/>
  <c r="F105" s="1"/>
  <c r="C107"/>
  <c r="C116"/>
  <c r="C115"/>
  <c r="C114"/>
  <c r="C113"/>
  <c r="C112"/>
  <c r="H474" i="1"/>
  <c r="I474"/>
  <c r="G474"/>
  <c r="H472"/>
  <c r="H471" s="1"/>
  <c r="I472"/>
  <c r="I471" s="1"/>
  <c r="G472"/>
  <c r="G471" s="1"/>
  <c r="H469"/>
  <c r="H468" s="1"/>
  <c r="I469"/>
  <c r="I468" s="1"/>
  <c r="G469"/>
  <c r="G468" s="1"/>
  <c r="H466"/>
  <c r="H465" s="1"/>
  <c r="I466"/>
  <c r="I465" s="1"/>
  <c r="G466"/>
  <c r="G465" s="1"/>
  <c r="H463"/>
  <c r="H462" s="1"/>
  <c r="I463"/>
  <c r="I462" s="1"/>
  <c r="G463"/>
  <c r="G462" s="1"/>
  <c r="H450" l="1"/>
  <c r="H449" s="1"/>
  <c r="H448" s="1"/>
  <c r="I450"/>
  <c r="I449" s="1"/>
  <c r="I448" s="1"/>
  <c r="G450"/>
  <c r="G449" s="1"/>
  <c r="G448" s="1"/>
  <c r="H312"/>
  <c r="I312"/>
  <c r="G312"/>
  <c r="H310"/>
  <c r="H309" s="1"/>
  <c r="I310"/>
  <c r="G310"/>
  <c r="G309" s="1"/>
  <c r="C168" i="2"/>
  <c r="H287" i="1"/>
  <c r="H284" s="1"/>
  <c r="I287"/>
  <c r="I284" s="1"/>
  <c r="G287"/>
  <c r="G285"/>
  <c r="C138" i="2"/>
  <c r="G284" i="1" l="1"/>
  <c r="G283" s="1"/>
  <c r="G282" s="1"/>
  <c r="I309"/>
  <c r="H162" i="2"/>
  <c r="G162"/>
  <c r="F162"/>
  <c r="I283" i="1"/>
  <c r="I282" s="1"/>
  <c r="H283"/>
  <c r="H282" s="1"/>
  <c r="C94" i="2"/>
  <c r="G205"/>
  <c r="H205"/>
  <c r="G209"/>
  <c r="H209"/>
  <c r="G173"/>
  <c r="G172" s="1"/>
  <c r="H173"/>
  <c r="H172" s="1"/>
  <c r="G161"/>
  <c r="G160" s="1"/>
  <c r="H161"/>
  <c r="H160" s="1"/>
  <c r="G151"/>
  <c r="H151"/>
  <c r="G152"/>
  <c r="H152"/>
  <c r="G123"/>
  <c r="G120" s="1"/>
  <c r="G119" s="1"/>
  <c r="H123"/>
  <c r="H120" s="1"/>
  <c r="H119" s="1"/>
  <c r="C102"/>
  <c r="C100"/>
  <c r="C95"/>
  <c r="C88"/>
  <c r="C83"/>
  <c r="C82"/>
  <c r="C81"/>
  <c r="C79"/>
  <c r="C75"/>
  <c r="C74"/>
  <c r="C73"/>
  <c r="C72"/>
  <c r="H401" i="1"/>
  <c r="H400" s="1"/>
  <c r="I401"/>
  <c r="I400" s="1"/>
  <c r="G401"/>
  <c r="G400" s="1"/>
  <c r="H432"/>
  <c r="H431" s="1"/>
  <c r="I432"/>
  <c r="I431" s="1"/>
  <c r="G432"/>
  <c r="G431" s="1"/>
  <c r="G430" s="1"/>
  <c r="G429" s="1"/>
  <c r="G428" s="1"/>
  <c r="G427" s="1"/>
  <c r="H422"/>
  <c r="I422"/>
  <c r="G422"/>
  <c r="H420"/>
  <c r="I420"/>
  <c r="G420"/>
  <c r="H407"/>
  <c r="I407"/>
  <c r="I406" s="1"/>
  <c r="G407"/>
  <c r="H409"/>
  <c r="I409"/>
  <c r="G409"/>
  <c r="H383"/>
  <c r="H382" s="1"/>
  <c r="H381" s="1"/>
  <c r="I383"/>
  <c r="I382" s="1"/>
  <c r="I381" s="1"/>
  <c r="G383"/>
  <c r="G382" s="1"/>
  <c r="G381" s="1"/>
  <c r="H370"/>
  <c r="H369" s="1"/>
  <c r="I370"/>
  <c r="I369" s="1"/>
  <c r="G370"/>
  <c r="G369" s="1"/>
  <c r="H367"/>
  <c r="H366" s="1"/>
  <c r="I367"/>
  <c r="I366" s="1"/>
  <c r="G367"/>
  <c r="G366" s="1"/>
  <c r="H361"/>
  <c r="H360" s="1"/>
  <c r="I361"/>
  <c r="I360" s="1"/>
  <c r="G361"/>
  <c r="G360" s="1"/>
  <c r="H349"/>
  <c r="H348" s="1"/>
  <c r="I349"/>
  <c r="I348" s="1"/>
  <c r="G349"/>
  <c r="G348" s="1"/>
  <c r="H346"/>
  <c r="H345" s="1"/>
  <c r="I346"/>
  <c r="I345" s="1"/>
  <c r="G346"/>
  <c r="G345" s="1"/>
  <c r="G342"/>
  <c r="H119"/>
  <c r="I119"/>
  <c r="G119"/>
  <c r="H203" i="2" l="1"/>
  <c r="H406" i="1"/>
  <c r="G406"/>
  <c r="G203" i="2"/>
  <c r="H405" i="1"/>
  <c r="G159" i="2"/>
  <c r="H159"/>
  <c r="G338" i="1"/>
  <c r="G337" s="1"/>
  <c r="G336" s="1"/>
  <c r="I359"/>
  <c r="I358" s="1"/>
  <c r="I357" s="1"/>
  <c r="G359"/>
  <c r="G358" s="1"/>
  <c r="G357" s="1"/>
  <c r="G396"/>
  <c r="G395" s="1"/>
  <c r="G394" s="1"/>
  <c r="H338"/>
  <c r="H337" s="1"/>
  <c r="H336" s="1"/>
  <c r="I338"/>
  <c r="I337" s="1"/>
  <c r="I336" s="1"/>
  <c r="F36" i="3" s="1"/>
  <c r="H396" i="1"/>
  <c r="H395" s="1"/>
  <c r="H394" s="1"/>
  <c r="I396"/>
  <c r="I395" s="1"/>
  <c r="I394" s="1"/>
  <c r="H359"/>
  <c r="H358" s="1"/>
  <c r="H357" s="1"/>
  <c r="F73" i="2"/>
  <c r="F71" s="1"/>
  <c r="F70" s="1"/>
  <c r="G153"/>
  <c r="H153"/>
  <c r="I430" i="1"/>
  <c r="I429" s="1"/>
  <c r="I428" s="1"/>
  <c r="I427" s="1"/>
  <c r="H73" i="2"/>
  <c r="H71" s="1"/>
  <c r="H70" s="1"/>
  <c r="G73"/>
  <c r="G71" s="1"/>
  <c r="G70" s="1"/>
  <c r="H430" i="1"/>
  <c r="H429" s="1"/>
  <c r="H428" s="1"/>
  <c r="H427" s="1"/>
  <c r="I419"/>
  <c r="G150" i="2"/>
  <c r="G145" s="1"/>
  <c r="H150"/>
  <c r="H145" s="1"/>
  <c r="H419" i="1"/>
  <c r="G419"/>
  <c r="I405" l="1"/>
  <c r="I404" s="1"/>
  <c r="I403" s="1"/>
  <c r="I335" s="1"/>
  <c r="I334" s="1"/>
  <c r="G405"/>
  <c r="G404" s="1"/>
  <c r="G403" s="1"/>
  <c r="G335" s="1"/>
  <c r="G334" s="1"/>
  <c r="H335"/>
  <c r="H334" s="1"/>
  <c r="H404"/>
  <c r="H403" s="1"/>
  <c r="D36" i="3"/>
  <c r="E36"/>
  <c r="G128" i="2"/>
  <c r="H128"/>
  <c r="F181"/>
  <c r="E18" i="3"/>
  <c r="F18"/>
  <c r="D18"/>
  <c r="C182" i="2"/>
  <c r="H214" i="1"/>
  <c r="H213" s="1"/>
  <c r="H212" s="1"/>
  <c r="H211" s="1"/>
  <c r="H210" s="1"/>
  <c r="I214"/>
  <c r="I213" s="1"/>
  <c r="I212" s="1"/>
  <c r="I211" s="1"/>
  <c r="I210" s="1"/>
  <c r="G214"/>
  <c r="G213" s="1"/>
  <c r="G212" s="1"/>
  <c r="G211" s="1"/>
  <c r="G210" s="1"/>
  <c r="C204" i="2"/>
  <c r="H109" i="1"/>
  <c r="H108" s="1"/>
  <c r="H107" s="1"/>
  <c r="E14" i="3" s="1"/>
  <c r="I109" i="1"/>
  <c r="I108" s="1"/>
  <c r="I107" s="1"/>
  <c r="F14" i="3" s="1"/>
  <c r="G109" i="1"/>
  <c r="G108" s="1"/>
  <c r="G107" s="1"/>
  <c r="D14" i="3" s="1"/>
  <c r="C231" i="2"/>
  <c r="C230"/>
  <c r="C227"/>
  <c r="H632" i="1"/>
  <c r="I632"/>
  <c r="G632"/>
  <c r="H630"/>
  <c r="H629" s="1"/>
  <c r="I630"/>
  <c r="G630"/>
  <c r="G629" s="1"/>
  <c r="H640"/>
  <c r="H639" s="1"/>
  <c r="I640"/>
  <c r="I639" s="1"/>
  <c r="G640"/>
  <c r="G639" s="1"/>
  <c r="I629" l="1"/>
  <c r="H637"/>
  <c r="H636" s="1"/>
  <c r="H628" s="1"/>
  <c r="H627" s="1"/>
  <c r="I637"/>
  <c r="I636" s="1"/>
  <c r="I628" s="1"/>
  <c r="I627" s="1"/>
  <c r="G637"/>
  <c r="G636" s="1"/>
  <c r="G628" s="1"/>
  <c r="G627" s="1"/>
  <c r="E21" i="2"/>
  <c r="C21"/>
  <c r="C222"/>
  <c r="C218"/>
  <c r="C217"/>
  <c r="C216"/>
  <c r="C214"/>
  <c r="C211"/>
  <c r="C210"/>
  <c r="F209"/>
  <c r="C209"/>
  <c r="C207"/>
  <c r="F206"/>
  <c r="C206"/>
  <c r="F205"/>
  <c r="C205"/>
  <c r="G196"/>
  <c r="H196"/>
  <c r="F196"/>
  <c r="C196"/>
  <c r="G195"/>
  <c r="H195"/>
  <c r="F195"/>
  <c r="C195"/>
  <c r="F203" l="1"/>
  <c r="G626" i="1"/>
  <c r="G625" s="1"/>
  <c r="D15" i="3"/>
  <c r="H626" i="1"/>
  <c r="H625" s="1"/>
  <c r="E15" i="3"/>
  <c r="I626" i="1"/>
  <c r="I625" s="1"/>
  <c r="F15" i="3"/>
  <c r="F194" i="2"/>
  <c r="F193" s="1"/>
  <c r="H194"/>
  <c r="H193" s="1"/>
  <c r="G194"/>
  <c r="G193" s="1"/>
  <c r="C191"/>
  <c r="C188"/>
  <c r="C187"/>
  <c r="C175"/>
  <c r="F173"/>
  <c r="F172" s="1"/>
  <c r="C173"/>
  <c r="F161"/>
  <c r="F160" s="1"/>
  <c r="C161"/>
  <c r="C156"/>
  <c r="F152"/>
  <c r="C152"/>
  <c r="F151"/>
  <c r="C151"/>
  <c r="C134"/>
  <c r="C130"/>
  <c r="C125"/>
  <c r="F123"/>
  <c r="C123"/>
  <c r="C122"/>
  <c r="C121"/>
  <c r="C111"/>
  <c r="C110"/>
  <c r="C109"/>
  <c r="F159" l="1"/>
  <c r="F120"/>
  <c r="F178"/>
  <c r="F150"/>
  <c r="F145" s="1"/>
  <c r="C57"/>
  <c r="C62"/>
  <c r="C60"/>
  <c r="C59"/>
  <c r="C58"/>
  <c r="C54"/>
  <c r="C53"/>
  <c r="C52"/>
  <c r="C48"/>
  <c r="F128" l="1"/>
  <c r="F119"/>
  <c r="C43"/>
  <c r="C41"/>
  <c r="C40"/>
  <c r="C39"/>
  <c r="C38"/>
  <c r="E32"/>
  <c r="C32"/>
  <c r="E30"/>
  <c r="C30"/>
  <c r="C27"/>
  <c r="C26"/>
  <c r="C25"/>
  <c r="C19"/>
  <c r="C18"/>
  <c r="C16"/>
  <c r="C14"/>
  <c r="C13"/>
  <c r="C12"/>
  <c r="H565" i="1"/>
  <c r="H564" s="1"/>
  <c r="I565"/>
  <c r="I564" s="1"/>
  <c r="G565"/>
  <c r="G564" s="1"/>
  <c r="F38" i="2" l="1"/>
  <c r="H598" i="1"/>
  <c r="H597" s="1"/>
  <c r="H596" s="1"/>
  <c r="I598"/>
  <c r="I597" s="1"/>
  <c r="I596" s="1"/>
  <c r="G598"/>
  <c r="G597" s="1"/>
  <c r="G596" s="1"/>
  <c r="H590"/>
  <c r="H587" s="1"/>
  <c r="I590"/>
  <c r="I587" s="1"/>
  <c r="G590"/>
  <c r="G587" s="1"/>
  <c r="H605"/>
  <c r="I605"/>
  <c r="G605"/>
  <c r="H603"/>
  <c r="I603"/>
  <c r="G603"/>
  <c r="H612"/>
  <c r="I612"/>
  <c r="G612"/>
  <c r="H610"/>
  <c r="I610"/>
  <c r="G610"/>
  <c r="H608"/>
  <c r="I608"/>
  <c r="G608"/>
  <c r="H571"/>
  <c r="H570" s="1"/>
  <c r="I571"/>
  <c r="I570" s="1"/>
  <c r="G571"/>
  <c r="G570" s="1"/>
  <c r="F12" i="2" l="1"/>
  <c r="H602" i="1"/>
  <c r="G602"/>
  <c r="H593"/>
  <c r="H592" s="1"/>
  <c r="H586" s="1"/>
  <c r="I602"/>
  <c r="G593"/>
  <c r="G592" s="1"/>
  <c r="G586" s="1"/>
  <c r="G607"/>
  <c r="H607"/>
  <c r="I593"/>
  <c r="I592" s="1"/>
  <c r="I586" s="1"/>
  <c r="I607"/>
  <c r="I569"/>
  <c r="H569"/>
  <c r="G569"/>
  <c r="G568" l="1"/>
  <c r="G567" s="1"/>
  <c r="D46" i="3" s="1"/>
  <c r="I568" i="1"/>
  <c r="I567" s="1"/>
  <c r="F46" i="3" s="1"/>
  <c r="H568" i="1"/>
  <c r="H567" s="1"/>
  <c r="E46" i="3" s="1"/>
  <c r="H601" i="1"/>
  <c r="G601"/>
  <c r="I601"/>
  <c r="H585" l="1"/>
  <c r="H584" s="1"/>
  <c r="E48" i="3" s="1"/>
  <c r="I585" i="1"/>
  <c r="I584" s="1"/>
  <c r="F48" i="3" s="1"/>
  <c r="G585" i="1"/>
  <c r="G584" s="1"/>
  <c r="D48" i="3" s="1"/>
  <c r="H562" i="1"/>
  <c r="H561" s="1"/>
  <c r="I562"/>
  <c r="I561" s="1"/>
  <c r="G562"/>
  <c r="G561" s="1"/>
  <c r="H556"/>
  <c r="I556"/>
  <c r="G556"/>
  <c r="G553" l="1"/>
  <c r="G552" s="1"/>
  <c r="G551" s="1"/>
  <c r="G550" s="1"/>
  <c r="D44" i="3" s="1"/>
  <c r="H553" i="1"/>
  <c r="H552" s="1"/>
  <c r="H551" s="1"/>
  <c r="H550" s="1"/>
  <c r="E44" i="3" s="1"/>
  <c r="I553" i="1"/>
  <c r="I552" s="1"/>
  <c r="I551" s="1"/>
  <c r="I550" s="1"/>
  <c r="F44" i="3" s="1"/>
  <c r="G560" i="1"/>
  <c r="G559" s="1"/>
  <c r="G558" s="1"/>
  <c r="I560"/>
  <c r="I559" s="1"/>
  <c r="I558" s="1"/>
  <c r="H560"/>
  <c r="H559" s="1"/>
  <c r="H558" s="1"/>
  <c r="H460"/>
  <c r="H459" s="1"/>
  <c r="I460"/>
  <c r="I459" s="1"/>
  <c r="G460"/>
  <c r="G459" s="1"/>
  <c r="H457"/>
  <c r="H456" s="1"/>
  <c r="I457"/>
  <c r="I456" s="1"/>
  <c r="G457"/>
  <c r="G456" s="1"/>
  <c r="H275"/>
  <c r="I275"/>
  <c r="G275"/>
  <c r="H273"/>
  <c r="I273"/>
  <c r="I272" s="1"/>
  <c r="G273"/>
  <c r="H263"/>
  <c r="I263"/>
  <c r="G263"/>
  <c r="G260" s="1"/>
  <c r="H261"/>
  <c r="I261"/>
  <c r="G261"/>
  <c r="H621"/>
  <c r="H618" s="1"/>
  <c r="I621"/>
  <c r="G621"/>
  <c r="G618" s="1"/>
  <c r="H619"/>
  <c r="I619"/>
  <c r="G619"/>
  <c r="H234"/>
  <c r="I234"/>
  <c r="G234"/>
  <c r="H232"/>
  <c r="I232"/>
  <c r="I231" s="1"/>
  <c r="G232"/>
  <c r="H505"/>
  <c r="H504" s="1"/>
  <c r="I505"/>
  <c r="I504" s="1"/>
  <c r="G505"/>
  <c r="G504" s="1"/>
  <c r="H511"/>
  <c r="H510" s="1"/>
  <c r="I511"/>
  <c r="I510" s="1"/>
  <c r="G511"/>
  <c r="G510" s="1"/>
  <c r="H514"/>
  <c r="H513" s="1"/>
  <c r="I514"/>
  <c r="I513" s="1"/>
  <c r="G514"/>
  <c r="G513" s="1"/>
  <c r="H508"/>
  <c r="H507" s="1"/>
  <c r="I508"/>
  <c r="I507" s="1"/>
  <c r="G508"/>
  <c r="G507" s="1"/>
  <c r="H520"/>
  <c r="H519" s="1"/>
  <c r="H518" s="1"/>
  <c r="I520"/>
  <c r="I519" s="1"/>
  <c r="I518" s="1"/>
  <c r="G520"/>
  <c r="G519" s="1"/>
  <c r="G518" s="1"/>
  <c r="H498"/>
  <c r="H497" s="1"/>
  <c r="I498"/>
  <c r="I497" s="1"/>
  <c r="G498"/>
  <c r="G497" s="1"/>
  <c r="H485"/>
  <c r="H484" s="1"/>
  <c r="I485"/>
  <c r="I484" s="1"/>
  <c r="G485"/>
  <c r="G484" s="1"/>
  <c r="H495"/>
  <c r="H494" s="1"/>
  <c r="I495"/>
  <c r="I494" s="1"/>
  <c r="G495"/>
  <c r="G494" s="1"/>
  <c r="H454"/>
  <c r="H453" s="1"/>
  <c r="I454"/>
  <c r="I453" s="1"/>
  <c r="G454"/>
  <c r="G453" s="1"/>
  <c r="G231" l="1"/>
  <c r="H231"/>
  <c r="I618"/>
  <c r="I260"/>
  <c r="G272"/>
  <c r="H272"/>
  <c r="H260"/>
  <c r="H259" s="1"/>
  <c r="H258" s="1"/>
  <c r="H257" s="1"/>
  <c r="H256" s="1"/>
  <c r="H255" s="1"/>
  <c r="I452"/>
  <c r="I447" s="1"/>
  <c r="I446" s="1"/>
  <c r="F38" i="3" s="1"/>
  <c r="G452" i="1"/>
  <c r="G447" s="1"/>
  <c r="G446" s="1"/>
  <c r="D38" i="3" s="1"/>
  <c r="H452" i="1"/>
  <c r="H447" s="1"/>
  <c r="H446" s="1"/>
  <c r="E38" i="3" s="1"/>
  <c r="I549" i="1"/>
  <c r="I548" s="1"/>
  <c r="F45" i="3"/>
  <c r="G549" i="1"/>
  <c r="G548" s="1"/>
  <c r="D45" i="3"/>
  <c r="H549" i="1"/>
  <c r="H548" s="1"/>
  <c r="E45" i="3"/>
  <c r="I259" i="1"/>
  <c r="I258" s="1"/>
  <c r="I257" s="1"/>
  <c r="I256" s="1"/>
  <c r="I255" s="1"/>
  <c r="H271"/>
  <c r="H270" s="1"/>
  <c r="H269" s="1"/>
  <c r="H268" s="1"/>
  <c r="H267" s="1"/>
  <c r="I271"/>
  <c r="I270" s="1"/>
  <c r="I269" s="1"/>
  <c r="I268" s="1"/>
  <c r="I267" s="1"/>
  <c r="H617"/>
  <c r="H616" s="1"/>
  <c r="H615" s="1"/>
  <c r="H614" s="1"/>
  <c r="G271"/>
  <c r="G270" s="1"/>
  <c r="G269" s="1"/>
  <c r="G268" s="1"/>
  <c r="G267" s="1"/>
  <c r="I617"/>
  <c r="I616" s="1"/>
  <c r="I615" s="1"/>
  <c r="I614" s="1"/>
  <c r="H230"/>
  <c r="H228" s="1"/>
  <c r="H227" s="1"/>
  <c r="G259"/>
  <c r="G258" s="1"/>
  <c r="G257" s="1"/>
  <c r="G256" s="1"/>
  <c r="G255" s="1"/>
  <c r="G503"/>
  <c r="G617"/>
  <c r="G616" s="1"/>
  <c r="G615" s="1"/>
  <c r="G614" s="1"/>
  <c r="G230"/>
  <c r="G228" s="1"/>
  <c r="G227" s="1"/>
  <c r="I230"/>
  <c r="I228" s="1"/>
  <c r="I227" s="1"/>
  <c r="I503"/>
  <c r="H503"/>
  <c r="G517" l="1"/>
  <c r="G516" s="1"/>
  <c r="D42" i="3" s="1"/>
  <c r="I517" i="1"/>
  <c r="I516" s="1"/>
  <c r="F42" i="3" s="1"/>
  <c r="H517" i="1"/>
  <c r="H516" s="1"/>
  <c r="E42" i="3" s="1"/>
  <c r="G226" i="1"/>
  <c r="G225" s="1"/>
  <c r="D23" i="3"/>
  <c r="D22" s="1"/>
  <c r="H226" i="1"/>
  <c r="H225" s="1"/>
  <c r="E23" i="3"/>
  <c r="E22" s="1"/>
  <c r="I226" i="1"/>
  <c r="I225" s="1"/>
  <c r="F23" i="3"/>
  <c r="F22" s="1"/>
  <c r="H488" i="1"/>
  <c r="H487" s="1"/>
  <c r="I488"/>
  <c r="I487" s="1"/>
  <c r="G488"/>
  <c r="G487" s="1"/>
  <c r="H492"/>
  <c r="H491" s="1"/>
  <c r="H490" s="1"/>
  <c r="I492"/>
  <c r="I491" s="1"/>
  <c r="I490" s="1"/>
  <c r="G492"/>
  <c r="G491" s="1"/>
  <c r="G490" s="1"/>
  <c r="H482"/>
  <c r="H481" s="1"/>
  <c r="I482"/>
  <c r="I481" s="1"/>
  <c r="G482"/>
  <c r="G481" s="1"/>
  <c r="H444"/>
  <c r="H443" s="1"/>
  <c r="H442" s="1"/>
  <c r="I444"/>
  <c r="I443" s="1"/>
  <c r="I442" s="1"/>
  <c r="G444"/>
  <c r="G443" s="1"/>
  <c r="G442" s="1"/>
  <c r="H251"/>
  <c r="I251"/>
  <c r="G251"/>
  <c r="H253"/>
  <c r="I253"/>
  <c r="G253"/>
  <c r="H244"/>
  <c r="I244"/>
  <c r="G244"/>
  <c r="H246"/>
  <c r="I246"/>
  <c r="G246"/>
  <c r="H223"/>
  <c r="H222" s="1"/>
  <c r="I223"/>
  <c r="I222" s="1"/>
  <c r="G223"/>
  <c r="G222" s="1"/>
  <c r="H219"/>
  <c r="I219"/>
  <c r="G219"/>
  <c r="H205"/>
  <c r="I205"/>
  <c r="G205"/>
  <c r="H207"/>
  <c r="I207"/>
  <c r="G207"/>
  <c r="H198"/>
  <c r="H197" s="1"/>
  <c r="I198"/>
  <c r="I197" s="1"/>
  <c r="G198"/>
  <c r="G197" s="1"/>
  <c r="H195"/>
  <c r="H194" s="1"/>
  <c r="I195"/>
  <c r="I194" s="1"/>
  <c r="G195"/>
  <c r="G194" s="1"/>
  <c r="H303"/>
  <c r="H302" s="1"/>
  <c r="I303"/>
  <c r="I302" s="1"/>
  <c r="G303"/>
  <c r="G302" s="1"/>
  <c r="H184"/>
  <c r="H183" s="1"/>
  <c r="H182" s="1"/>
  <c r="H181" s="1"/>
  <c r="H180" s="1"/>
  <c r="I184"/>
  <c r="I183" s="1"/>
  <c r="I182" s="1"/>
  <c r="I181" s="1"/>
  <c r="I180" s="1"/>
  <c r="G184"/>
  <c r="G183" s="1"/>
  <c r="G182" s="1"/>
  <c r="G181" s="1"/>
  <c r="G180" s="1"/>
  <c r="H174"/>
  <c r="H173" s="1"/>
  <c r="I174"/>
  <c r="I173" s="1"/>
  <c r="G174"/>
  <c r="G173" s="1"/>
  <c r="H168"/>
  <c r="H167" s="1"/>
  <c r="H166" s="1"/>
  <c r="H165" s="1"/>
  <c r="H164" s="1"/>
  <c r="E27" i="3" s="1"/>
  <c r="I168" i="1"/>
  <c r="I167" s="1"/>
  <c r="I166" s="1"/>
  <c r="I165" s="1"/>
  <c r="I164" s="1"/>
  <c r="F27" i="3" s="1"/>
  <c r="G168" i="1"/>
  <c r="G167" s="1"/>
  <c r="G166" s="1"/>
  <c r="G165" s="1"/>
  <c r="G164" s="1"/>
  <c r="D27" i="3" s="1"/>
  <c r="H162" i="1"/>
  <c r="H159" s="1"/>
  <c r="I162"/>
  <c r="I159" s="1"/>
  <c r="G162"/>
  <c r="G159" s="1"/>
  <c r="H151"/>
  <c r="I151"/>
  <c r="G151"/>
  <c r="H153"/>
  <c r="I153"/>
  <c r="G153"/>
  <c r="I243" l="1"/>
  <c r="G243"/>
  <c r="H243"/>
  <c r="I436"/>
  <c r="F37" i="3" s="1"/>
  <c r="I437" i="1"/>
  <c r="H436"/>
  <c r="E37" i="3" s="1"/>
  <c r="H437" i="1"/>
  <c r="G436"/>
  <c r="D37" i="3" s="1"/>
  <c r="G437" i="1"/>
  <c r="H172"/>
  <c r="H171" s="1"/>
  <c r="H170" s="1"/>
  <c r="E28" i="3" s="1"/>
  <c r="G175" i="2"/>
  <c r="G174" s="1"/>
  <c r="G171" s="1"/>
  <c r="G233" s="1"/>
  <c r="I172" i="1"/>
  <c r="I171" s="1"/>
  <c r="I170" s="1"/>
  <c r="F28" i="3" s="1"/>
  <c r="H175" i="2"/>
  <c r="H174" s="1"/>
  <c r="H171" s="1"/>
  <c r="H233" s="1"/>
  <c r="G172" i="1"/>
  <c r="G171" s="1"/>
  <c r="G170" s="1"/>
  <c r="D28" i="3" s="1"/>
  <c r="F175" i="2"/>
  <c r="F174" s="1"/>
  <c r="F171" s="1"/>
  <c r="F233" s="1"/>
  <c r="G193" i="1"/>
  <c r="G192" s="1"/>
  <c r="G191" s="1"/>
  <c r="D32" i="3" s="1"/>
  <c r="G218" i="1"/>
  <c r="G217" s="1"/>
  <c r="G216" s="1"/>
  <c r="H301"/>
  <c r="H300" s="1"/>
  <c r="I301"/>
  <c r="I300" s="1"/>
  <c r="G301"/>
  <c r="G300" s="1"/>
  <c r="H435"/>
  <c r="I480"/>
  <c r="G480"/>
  <c r="G479" s="1"/>
  <c r="G478" s="1"/>
  <c r="H480"/>
  <c r="I218"/>
  <c r="I217" s="1"/>
  <c r="I216" s="1"/>
  <c r="I209" s="1"/>
  <c r="G204"/>
  <c r="I193"/>
  <c r="I192" s="1"/>
  <c r="I191" s="1"/>
  <c r="H204"/>
  <c r="I204"/>
  <c r="H250"/>
  <c r="I250"/>
  <c r="G250"/>
  <c r="H218"/>
  <c r="H217" s="1"/>
  <c r="H216" s="1"/>
  <c r="H209" s="1"/>
  <c r="G150"/>
  <c r="H193"/>
  <c r="H192" s="1"/>
  <c r="H191" s="1"/>
  <c r="H150"/>
  <c r="I150"/>
  <c r="H296"/>
  <c r="H295" s="1"/>
  <c r="I296"/>
  <c r="I295" s="1"/>
  <c r="G296"/>
  <c r="G295" s="1"/>
  <c r="H320"/>
  <c r="H319" s="1"/>
  <c r="I320"/>
  <c r="I319" s="1"/>
  <c r="G320"/>
  <c r="G319" s="1"/>
  <c r="H317"/>
  <c r="H316" s="1"/>
  <c r="I317"/>
  <c r="I316" s="1"/>
  <c r="G317"/>
  <c r="G316" s="1"/>
  <c r="H293"/>
  <c r="H292" s="1"/>
  <c r="I293"/>
  <c r="I292" s="1"/>
  <c r="G293"/>
  <c r="G292" s="1"/>
  <c r="H146"/>
  <c r="H145" s="1"/>
  <c r="I146"/>
  <c r="I145" s="1"/>
  <c r="G146"/>
  <c r="G145" s="1"/>
  <c r="H143"/>
  <c r="I143"/>
  <c r="G143"/>
  <c r="H141"/>
  <c r="I141"/>
  <c r="G141"/>
  <c r="H130"/>
  <c r="H129" s="1"/>
  <c r="H128" s="1"/>
  <c r="H127" s="1"/>
  <c r="I130"/>
  <c r="I129" s="1"/>
  <c r="I128" s="1"/>
  <c r="I127" s="1"/>
  <c r="G130"/>
  <c r="G129" s="1"/>
  <c r="G128" s="1"/>
  <c r="G127" s="1"/>
  <c r="H123"/>
  <c r="I123"/>
  <c r="H125"/>
  <c r="I125"/>
  <c r="G123"/>
  <c r="G125"/>
  <c r="H117"/>
  <c r="I117"/>
  <c r="G117"/>
  <c r="G114" s="1"/>
  <c r="H103"/>
  <c r="H102" s="1"/>
  <c r="H101" s="1"/>
  <c r="H100" s="1"/>
  <c r="H99" s="1"/>
  <c r="E55" i="3" s="1"/>
  <c r="I103" i="1"/>
  <c r="I102" s="1"/>
  <c r="I101" s="1"/>
  <c r="I100" s="1"/>
  <c r="I99" s="1"/>
  <c r="F55" i="3" s="1"/>
  <c r="G103" i="1"/>
  <c r="G102" s="1"/>
  <c r="G101" s="1"/>
  <c r="G100" s="1"/>
  <c r="G99" s="1"/>
  <c r="D55" i="3" s="1"/>
  <c r="H97" i="1"/>
  <c r="H96" s="1"/>
  <c r="I97"/>
  <c r="I96" s="1"/>
  <c r="G97"/>
  <c r="G96" s="1"/>
  <c r="H94"/>
  <c r="H93" s="1"/>
  <c r="I94"/>
  <c r="I93" s="1"/>
  <c r="G94"/>
  <c r="G93" s="1"/>
  <c r="H54"/>
  <c r="H53" s="1"/>
  <c r="I54"/>
  <c r="I53" s="1"/>
  <c r="G54"/>
  <c r="G53" s="1"/>
  <c r="H57"/>
  <c r="H56" s="1"/>
  <c r="I57"/>
  <c r="I56" s="1"/>
  <c r="G57"/>
  <c r="G56" s="1"/>
  <c r="H47"/>
  <c r="H46" s="1"/>
  <c r="I47"/>
  <c r="I46" s="1"/>
  <c r="G47"/>
  <c r="G46" s="1"/>
  <c r="H30"/>
  <c r="I30"/>
  <c r="G30"/>
  <c r="H28"/>
  <c r="I28"/>
  <c r="I27" s="1"/>
  <c r="G28"/>
  <c r="G27" l="1"/>
  <c r="H27"/>
  <c r="G435"/>
  <c r="I435"/>
  <c r="H308"/>
  <c r="I308"/>
  <c r="I190"/>
  <c r="F32" i="3"/>
  <c r="F30" s="1"/>
  <c r="H190" i="1"/>
  <c r="E32" i="3"/>
  <c r="G308" i="1"/>
  <c r="G299"/>
  <c r="I299"/>
  <c r="H299"/>
  <c r="I291"/>
  <c r="I281" s="1"/>
  <c r="I280" s="1"/>
  <c r="G291"/>
  <c r="G281" s="1"/>
  <c r="G280" s="1"/>
  <c r="H291"/>
  <c r="H281" s="1"/>
  <c r="H280" s="1"/>
  <c r="G190"/>
  <c r="I149"/>
  <c r="I148" s="1"/>
  <c r="H158"/>
  <c r="H157" s="1"/>
  <c r="H156" s="1"/>
  <c r="H155" s="1"/>
  <c r="I158"/>
  <c r="I157" s="1"/>
  <c r="I156" s="1"/>
  <c r="I155" s="1"/>
  <c r="H203"/>
  <c r="H202" s="1"/>
  <c r="H201" s="1"/>
  <c r="H149"/>
  <c r="H148" s="1"/>
  <c r="I203"/>
  <c r="I202" s="1"/>
  <c r="I201" s="1"/>
  <c r="G149"/>
  <c r="G148" s="1"/>
  <c r="G203"/>
  <c r="G202" s="1"/>
  <c r="G201" s="1"/>
  <c r="G158"/>
  <c r="G157" s="1"/>
  <c r="G156" s="1"/>
  <c r="I479"/>
  <c r="I478" s="1"/>
  <c r="G45"/>
  <c r="H479"/>
  <c r="H478" s="1"/>
  <c r="G113"/>
  <c r="G112" s="1"/>
  <c r="I114"/>
  <c r="I113" s="1"/>
  <c r="I112" s="1"/>
  <c r="H114"/>
  <c r="H113" s="1"/>
  <c r="H112" s="1"/>
  <c r="E47" i="3"/>
  <c r="E43" s="1"/>
  <c r="F47"/>
  <c r="F43" s="1"/>
  <c r="G209" i="1"/>
  <c r="D47" i="3"/>
  <c r="D43" s="1"/>
  <c r="G477" i="1"/>
  <c r="D41" i="3"/>
  <c r="D40" s="1"/>
  <c r="H242" i="1"/>
  <c r="H241" s="1"/>
  <c r="H240" s="1"/>
  <c r="H239" s="1"/>
  <c r="H238" s="1"/>
  <c r="I242"/>
  <c r="I241" s="1"/>
  <c r="I240" s="1"/>
  <c r="I239" s="1"/>
  <c r="I238" s="1"/>
  <c r="G242"/>
  <c r="G241" s="1"/>
  <c r="G240" s="1"/>
  <c r="G239" s="1"/>
  <c r="G238" s="1"/>
  <c r="G140"/>
  <c r="G133" s="1"/>
  <c r="H140"/>
  <c r="H133" s="1"/>
  <c r="I140"/>
  <c r="I133" s="1"/>
  <c r="H52"/>
  <c r="H51" s="1"/>
  <c r="H49" s="1"/>
  <c r="I92"/>
  <c r="I91" s="1"/>
  <c r="I90" s="1"/>
  <c r="I122"/>
  <c r="H122"/>
  <c r="G122"/>
  <c r="I52"/>
  <c r="I51" s="1"/>
  <c r="I50" s="1"/>
  <c r="F25" i="3" s="1"/>
  <c r="G26" i="1"/>
  <c r="G25" s="1"/>
  <c r="G24" s="1"/>
  <c r="G52"/>
  <c r="G51" s="1"/>
  <c r="G50" s="1"/>
  <c r="D25" i="3" s="1"/>
  <c r="G92" i="1"/>
  <c r="G91" s="1"/>
  <c r="G90" s="1"/>
  <c r="H92"/>
  <c r="H91" s="1"/>
  <c r="H90" s="1"/>
  <c r="I26"/>
  <c r="I25" s="1"/>
  <c r="I24" s="1"/>
  <c r="G44"/>
  <c r="H26"/>
  <c r="H25" s="1"/>
  <c r="H24" s="1"/>
  <c r="H45"/>
  <c r="H44"/>
  <c r="I45"/>
  <c r="I44"/>
  <c r="G434" l="1"/>
  <c r="I307"/>
  <c r="I306" s="1"/>
  <c r="I305" s="1"/>
  <c r="G307"/>
  <c r="G306" s="1"/>
  <c r="G305" s="1"/>
  <c r="H307"/>
  <c r="H306" s="1"/>
  <c r="H305" s="1"/>
  <c r="H298"/>
  <c r="H279" s="1"/>
  <c r="E29" i="3"/>
  <c r="G298" i="1"/>
  <c r="G279" s="1"/>
  <c r="D29" i="3"/>
  <c r="I298" i="1"/>
  <c r="I279" s="1"/>
  <c r="F29" i="3"/>
  <c r="F26"/>
  <c r="E26"/>
  <c r="D26"/>
  <c r="G155" i="1"/>
  <c r="D30" i="3"/>
  <c r="E30"/>
  <c r="I132" i="1"/>
  <c r="H121"/>
  <c r="H111" s="1"/>
  <c r="I121"/>
  <c r="I111" s="1"/>
  <c r="H200"/>
  <c r="E39" i="3" s="1"/>
  <c r="E35" s="1"/>
  <c r="I200" i="1"/>
  <c r="F39" i="3" s="1"/>
  <c r="F35" s="1"/>
  <c r="H132" i="1"/>
  <c r="F17" i="3"/>
  <c r="E17"/>
  <c r="D17"/>
  <c r="G200" i="1"/>
  <c r="D39" i="3" s="1"/>
  <c r="D35" s="1"/>
  <c r="E41"/>
  <c r="E40" s="1"/>
  <c r="H477" i="1"/>
  <c r="H434" s="1"/>
  <c r="F41" i="3"/>
  <c r="F40" s="1"/>
  <c r="I477" i="1"/>
  <c r="I434" s="1"/>
  <c r="G121"/>
  <c r="G111" s="1"/>
  <c r="I89"/>
  <c r="F54" i="3"/>
  <c r="F53" s="1"/>
  <c r="G43" i="1"/>
  <c r="D21" i="3"/>
  <c r="D20" s="1"/>
  <c r="H89" i="1"/>
  <c r="E54" i="3"/>
  <c r="E53" s="1"/>
  <c r="H43" i="1"/>
  <c r="E21" i="3"/>
  <c r="E20" s="1"/>
  <c r="I43" i="1"/>
  <c r="F21" i="3"/>
  <c r="F20" s="1"/>
  <c r="G89" i="1"/>
  <c r="D54" i="3"/>
  <c r="D53" s="1"/>
  <c r="I49" i="1"/>
  <c r="H50"/>
  <c r="E25" i="3" s="1"/>
  <c r="G49" i="1"/>
  <c r="E19" i="3" l="1"/>
  <c r="F19"/>
  <c r="D24"/>
  <c r="F24"/>
  <c r="E24"/>
  <c r="I106" i="1"/>
  <c r="I105" s="1"/>
  <c r="H106"/>
  <c r="H105" s="1"/>
  <c r="G132"/>
  <c r="H22"/>
  <c r="H21" s="1"/>
  <c r="I22"/>
  <c r="I21" s="1"/>
  <c r="G22"/>
  <c r="G21" s="1"/>
  <c r="G106" l="1"/>
  <c r="G105" s="1"/>
  <c r="D19" i="3"/>
  <c r="H20" i="1"/>
  <c r="H19" s="1"/>
  <c r="H18" s="1"/>
  <c r="H17" s="1"/>
  <c r="H643" s="1"/>
  <c r="H645" s="1"/>
  <c r="I20"/>
  <c r="I19" s="1"/>
  <c r="I18" s="1"/>
  <c r="I17" s="1"/>
  <c r="I643" s="1"/>
  <c r="I645" s="1"/>
  <c r="G20"/>
  <c r="G19" s="1"/>
  <c r="E16" i="3" l="1"/>
  <c r="F16"/>
  <c r="H235" i="2"/>
  <c r="G235"/>
  <c r="G18" i="1"/>
  <c r="D16" i="3"/>
  <c r="F13" l="1"/>
  <c r="F57" s="1"/>
  <c r="F59" s="1"/>
  <c r="E13"/>
  <c r="E57" s="1"/>
  <c r="E59" s="1"/>
  <c r="D13"/>
  <c r="D57" s="1"/>
  <c r="G17" i="1"/>
  <c r="G643" l="1"/>
  <c r="D59" i="3" s="1"/>
  <c r="F235" i="2" l="1"/>
</calcChain>
</file>

<file path=xl/sharedStrings.xml><?xml version="1.0" encoding="utf-8"?>
<sst xmlns="http://schemas.openxmlformats.org/spreadsheetml/2006/main" count="2432" uniqueCount="550">
  <si>
    <t>(тыс. рублей)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</si>
  <si>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</si>
  <si>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</si>
  <si>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</si>
  <si>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</si>
  <si>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</si>
  <si>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</si>
  <si>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1</t>
  </si>
  <si>
    <t>2</t>
  </si>
  <si>
    <t>3</t>
  </si>
  <si>
    <t>4</t>
  </si>
  <si>
    <t>5</t>
  </si>
  <si>
    <t>6</t>
  </si>
  <si>
    <t xml:space="preserve">Ведомственная структура расходов районного бюджета </t>
  </si>
  <si>
    <t>Сумма на          2017 год</t>
  </si>
  <si>
    <t>Сумма на          2018 год</t>
  </si>
  <si>
    <t>Финансово-экономическое управление администрации Мотыгинского района</t>
  </si>
  <si>
    <t>0 94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</si>
  <si>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</si>
  <si>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</si>
  <si>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 xml:space="preserve">Муниципальная программа Мотыгинского района "Управление муниципальными финансами" </t>
  </si>
  <si>
    <t>Подпрограмма "Обеспечение реализации муниципальной программы и прочие мероприятия"</t>
  </si>
  <si>
    <t>0 520000000</t>
  </si>
  <si>
    <t>0 500000000</t>
  </si>
  <si>
    <t>0 520000210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</si>
  <si>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</si>
  <si>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</si>
  <si>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</si>
  <si>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расходы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</si>
  <si>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</t>
  </si>
  <si>
    <t>Межбюджетные трансферты</t>
  </si>
  <si>
    <t>Субвенции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</si>
  <si>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</si>
  <si>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</si>
  <si>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Национальная оборона</t>
  </si>
  <si>
    <t>Мобилизационная и вневойсковая подготовка</t>
  </si>
  <si>
    <t>Непрограммные расходы отдельных органов исполнительной власти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</si>
  <si>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</si>
  <si>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Национальная экономика</t>
  </si>
  <si>
    <t>Общеэкономические вопросы</t>
  </si>
  <si>
    <t>Муниципальная программа "Содействие занятости населения Мотыгинского района"</t>
  </si>
  <si>
    <t>Организация временного трудоустройства несовершеннолетних граждан  в возрасте от 14 до 18 лет в свободное от учебы время</t>
  </si>
  <si>
    <t>Иные межбюджетные трансферты</t>
  </si>
  <si>
    <t>Организация общественных и временных работ</t>
  </si>
  <si>
    <t>Дотации на выравнивание бюджетной обеспеченности субъектов Российской Федерации и муниципальных образований</t>
  </si>
  <si>
    <t>Муниципальная программа "Управление муниципальными финансами Мотыгинского района"</t>
  </si>
  <si>
    <t>Подпрограмма " Создание условий для эффективного и ответственного управления муниципальными финансами, повышение устойчивости бюджетов муниципальных образований Мотыгинского района"</t>
  </si>
  <si>
    <t>0 510000000</t>
  </si>
  <si>
    <t>Предоставление дотаций на выравнивание бюджетной обеспеченности муниципальных образований Мотыгинского района из регионального фонда финансовой поддержки за счет средств краевого бюджета</t>
  </si>
  <si>
    <t>0 510076010</t>
  </si>
  <si>
    <t>Дотации</t>
  </si>
  <si>
    <t>Предоставление дотаций на выравнивание бюджетной обеспеченности муниципальных образований Мотыгинского района из регионального фонда финансовой поддержки за счет средств районного  бюджета</t>
  </si>
  <si>
    <t>0 510050010</t>
  </si>
  <si>
    <t>Прочие межбюджетные трансферты общего характера</t>
  </si>
  <si>
    <t>Иной межбюджетный трансферт на поддержку мер по обеспечению сбалансированности бюджетов муниципальных образований Мотыгинского района</t>
  </si>
  <si>
    <t>0 510050030</t>
  </si>
  <si>
    <t>Общегосударственные вопросы</t>
  </si>
  <si>
    <t>Администрация Мотыгинского района</t>
  </si>
  <si>
    <t>0 99</t>
  </si>
  <si>
    <t>01 00</t>
  </si>
  <si>
    <t>Муниципальная программа "Содействие развитию местного самоуправления"</t>
  </si>
  <si>
    <t>0 600000000</t>
  </si>
  <si>
    <t>0 610000000</t>
  </si>
  <si>
    <t>Руководство и управление в сфере установленных функций органов местного самоуправления в рамках подпрограммы "Повышение эффективности деятельности органов местного самоуправления в Мотыгинском районе""</t>
  </si>
  <si>
    <t>0 610000210</t>
  </si>
  <si>
    <t>Субвенция на выполнение государственных полномочий по созданию и обеспечению деятельности комиссий по делам несовершеннолетних и защите их прав</t>
  </si>
  <si>
    <t>Резервные фонды</t>
  </si>
  <si>
    <t>Иные бюджетные ассигнования</t>
  </si>
  <si>
    <t>Резервные средства</t>
  </si>
  <si>
    <t>Резервный фонд администрации</t>
  </si>
  <si>
    <t>Другие общегосударственные вопросы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</si>
  <si>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</si>
  <si>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 исполнительные листы)</t>
  </si>
  <si>
    <t>Исполнение судебных актов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</si>
  <si>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</si>
  <si>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Оценка недвижимости , признание прав и регулирование отношений по государственной и муниципальной собственности в рамках непрограммных расходов отдельных органов исполнительной власти</t>
  </si>
  <si>
    <t>Мероприятия по землеустройству и землепользованию  в рамках непрограммных расходов отдельных органов исполнительной власти</t>
  </si>
  <si>
    <t>Софинансирование к субсидии на проведение и организацию акарицидных обработок мест массового отдыха населения</t>
  </si>
  <si>
    <t>91700S5550</t>
  </si>
  <si>
    <t>Муниципальная программа " Обеспечение доступным и комфортным жильем в Мотыгинском районе"</t>
  </si>
  <si>
    <t>Отдельное мероприятие программы</t>
  </si>
  <si>
    <t>Субвенция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</si>
  <si>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Транспорт</t>
  </si>
  <si>
    <t>Сельское хозяйство и рыболовство</t>
  </si>
  <si>
    <t>Муниципальная программа "Развитие инвестиционной, инновационной деятельности малого и среднего предпринимательства в Мотыгинском районе"</t>
  </si>
  <si>
    <t>0 900000000</t>
  </si>
  <si>
    <t>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</t>
  </si>
  <si>
    <t>Муниципальная программа "Развитие транспортной системы в Мотыгинском районе"</t>
  </si>
  <si>
    <t>Подпрограмма "Развитие воздушного и автомобильного пассажирского транспорта."</t>
  </si>
  <si>
    <t>Предоставление субсидии   на компенсацию расходов возникающих в результате небольшой интенсивности пассажирских потоков, юридическим лицам независимо от организационно-правовой формы, индивидуальным предпринимателям, осуществляющим регулярные пассажирские перевозки по муниципальным маршрутам  в рамках подпрограммы "Развитие воздушного и автомобильного пассажирского транспорта."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</si>
  <si>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</si>
  <si>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Дорожное хозяйство</t>
  </si>
  <si>
    <t>Подпрограмма "Безопасность дорожного движения в Мотыгинском районе"</t>
  </si>
  <si>
    <t>Другие вопросы в области национальной экономики</t>
  </si>
  <si>
    <t>Оказание финансовой поддержки субъектам малого и среднего предпринимательства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</si>
  <si>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</si>
  <si>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</si>
  <si>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 xml:space="preserve">Субвенции бюджетам муниципальных образований на выполнение государственных полномочий по организации проведения мероприятий по отлову и содержанию безнадзорных животных </t>
  </si>
  <si>
    <t>Жилищно-коммунальное хозяйство</t>
  </si>
  <si>
    <t xml:space="preserve">Коммунальное хозяйство </t>
  </si>
  <si>
    <t>Муниципальная программа "Реформирование и модернизация жилищно-коммунального хозяйства и повышения энергетической эффективности"</t>
  </si>
  <si>
    <t>0 700000000</t>
  </si>
  <si>
    <t>Отдельные мероприятия</t>
  </si>
  <si>
    <t>0 790000000</t>
  </si>
  <si>
    <t>0 790075770</t>
  </si>
  <si>
    <t>0 790075700</t>
  </si>
  <si>
    <t>Образование</t>
  </si>
  <si>
    <t>Другие вопросы в области образования</t>
  </si>
  <si>
    <t>Муниципальная  программа Мотыгинского района «Развитие общего и дополнительного образования в Мотыгинском районе »</t>
  </si>
  <si>
    <t>Подпрограмма «Обеспечение реализации муниципальной программы"</t>
  </si>
  <si>
    <t>0 300000000</t>
  </si>
  <si>
    <t>0 340000000</t>
  </si>
  <si>
    <t>0 340075520</t>
  </si>
  <si>
    <t>Муниципальная программа " Обеспечение доступным и комфортным жильем в Мотыгинском районе "</t>
  </si>
  <si>
    <t>Подпрограмма "Обеспечение жилыми помещениями детей-сирот и детей, оставшихся без попечения родителей, лиц из числа детей сирот и детей оставшихся без попечения родителей"</t>
  </si>
  <si>
    <t>Охрана семьи и детства</t>
  </si>
  <si>
    <t>10 04</t>
  </si>
  <si>
    <t>Социальная политика</t>
  </si>
  <si>
    <t>10 00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</si>
  <si>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
родителей, лиц из числа детей-сирот и детей, оставшихся без попечения родителей, за счет средств краевого бюджета 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</si>
  <si>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</si>
  <si>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</si>
  <si>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12500R0820</t>
  </si>
  <si>
    <t xml:space="preserve"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</t>
  </si>
  <si>
    <t>Муниципальное казенное учреждение "Мотыгинский районный архив"</t>
  </si>
  <si>
    <t xml:space="preserve">Другие общегосударственные вопросы </t>
  </si>
  <si>
    <t>Муниципальная программа "Развитие культуры"</t>
  </si>
  <si>
    <t>Подпрограмма "Развитие архивного дела в Мотыгинском районе"</t>
  </si>
  <si>
    <t>0 200000000</t>
  </si>
  <si>
    <t>0 220000000</t>
  </si>
  <si>
    <t>Обеспечение деятельности архивного фонда в Мотыгинском районе</t>
  </si>
  <si>
    <t>0 220000610</t>
  </si>
  <si>
    <t>Расходы на выплаты персоналу казенных учреждений</t>
  </si>
  <si>
    <t>Субвенции бюджетам муниципальных образований на осуществление государственных полномочий в области архивного дела</t>
  </si>
  <si>
    <t>0 220075190</t>
  </si>
  <si>
    <t>Муниципальное казённое учреждение "Управление образования Мотыгинского района"</t>
  </si>
  <si>
    <t>Муниципальное казенное учреждение Управление культуры Мотыгинского района</t>
  </si>
  <si>
    <t>Общее образование</t>
  </si>
  <si>
    <t>Подпрограмма "Обеспечение условий реализации муниципальной программы и прочие мероприятия"</t>
  </si>
  <si>
    <t>0 240000000</t>
  </si>
  <si>
    <t>Обеспечение деятельности (оказание услуг) подведомственных учреждений</t>
  </si>
  <si>
    <t>0 240000610</t>
  </si>
  <si>
    <t>Субсидии бюджетным учреждениям</t>
  </si>
  <si>
    <t>Субсидии бюджетным учреждениям на иные цели</t>
  </si>
  <si>
    <t>Культура, кинематография</t>
  </si>
  <si>
    <t>Культура</t>
  </si>
  <si>
    <t>Подпрограмма "Культурное наследие"</t>
  </si>
  <si>
    <t>0 210000000</t>
  </si>
  <si>
    <t>Обеспечение деятельности (оказание услуг) подведомственных учреждений  (развитие библиотечного дела) в рамках подпрограммы "Культурное наследие"</t>
  </si>
  <si>
    <t>0 210000610</t>
  </si>
  <si>
    <t>Подпрограмма "Искусство и народное творчество"</t>
  </si>
  <si>
    <t>0 230000000</t>
  </si>
  <si>
    <t>Обеспечение деятельности (оказание услуг) подведомственных учреждений (театр) в рамках подпрограммы "Искусство и народное творчество"</t>
  </si>
  <si>
    <t>0 230000640</t>
  </si>
  <si>
    <t>Обеспечение деятельности (оказание услуг) подведомственных учреждений (музей) в рамках подпрограммы "Культурное наследие"</t>
  </si>
  <si>
    <t>Молодежная политика и оздоровление детей</t>
  </si>
  <si>
    <t>Содержание МБУ "Молодежный центр Мотыгинского района"</t>
  </si>
  <si>
    <t>Муниципальная программа "Молодежь Мотыгинского района в ХХ1 веке"</t>
  </si>
  <si>
    <t>Подпрограмма «Развитие системного подхода к проведению спортивно-массовых, культурно-досуговых, военно-патриотических и других мероприятий для подростков и молодежи "</t>
  </si>
  <si>
    <t>0 400000000</t>
  </si>
  <si>
    <t>0 420000000</t>
  </si>
  <si>
    <t>0 420000610</t>
  </si>
  <si>
    <t>Обеспечение деятельности (оказание услуг) подведомственных учреждений (СКЦ) в рамках подпрограммы "Искусство и народное творчество"</t>
  </si>
  <si>
    <t>0 230000650</t>
  </si>
  <si>
    <t>0 210000620</t>
  </si>
  <si>
    <t>Обеспечение деятельности (оказание услуг) подведомственных учреждений (мбс) в рамках подпрограммы "Культурное наследие"</t>
  </si>
  <si>
    <t>0 210000630</t>
  </si>
  <si>
    <t>Осуществление части полномочий по обеспечению населения услугами по организации досуга и услугами организации культуры</t>
  </si>
  <si>
    <t>0 230000690</t>
  </si>
  <si>
    <t>Другие вопросы в области культуры, кинематографии</t>
  </si>
  <si>
    <t>Руководство и управление в сфере установленных функций органов местного самоуправления</t>
  </si>
  <si>
    <t>Комплектование книжных фондов библиотек муниципального образования Мотыгинский район</t>
  </si>
  <si>
    <t>0 240000660</t>
  </si>
  <si>
    <t>Софинансирование мероприятий  по комплектованию книжных фондов библиотек муниципального образования Мотыгинский район</t>
  </si>
  <si>
    <t>0 2400L1440</t>
  </si>
  <si>
    <t>0 2400S4880</t>
  </si>
  <si>
    <t>Комплектование книжных фондов библиотек муниципальных образований  и государственных библиотек городов Москвы и Санкт-Петербурга</t>
  </si>
  <si>
    <t>0 240051440</t>
  </si>
  <si>
    <t>Управление социальной защиты населения администрации Мотыгинского района</t>
  </si>
  <si>
    <t>Муниципальное казённое учреждение "Единая дежурно-диспетчерская служба" Мотыгинского района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</si>
  <si>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</si>
  <si>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</si>
  <si>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</si>
  <si>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0 800000000</t>
  </si>
  <si>
    <t>0 820000000</t>
  </si>
  <si>
    <t>Обеспечение деятельности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</t>
  </si>
  <si>
    <t>0 820000610</t>
  </si>
  <si>
    <t>Контрольно-счетный орган Мотыгинского района</t>
  </si>
  <si>
    <t xml:space="preserve">Руководство и управление в сфере установленных функций органов исполнительной власти </t>
  </si>
  <si>
    <t>Мотыгинский районный Совет депутатов</t>
  </si>
  <si>
    <t>01 13</t>
  </si>
  <si>
    <t>Обеспечение деятельности подведомственных учреждений в рамках подпрограммы "Оказание муниципальных услуг, выполнение работ и исполнение муниципальных функций по вопросам деятельности органов местного самоуправления"</t>
  </si>
  <si>
    <t>Муниципальное казенное учреждение "Централизованная бухгалтерия муниципального образования Мотыгинский район"</t>
  </si>
  <si>
    <t xml:space="preserve">Муниципальная программа Мотыгинского района "Содействие развитию местного самоуправления" </t>
  </si>
  <si>
    <t>Подпрограмма "Организация  планирования показателей деятельности, осуществление бухгалтерского учета, исполнение смет и планов ФХД, налогового учета и отчетности"</t>
  </si>
  <si>
    <t>0 620000000</t>
  </si>
  <si>
    <t>0 620000610</t>
  </si>
  <si>
    <t>Субсидии бюджетам муниципальных образований края на поддержку деятельности муниципальных молодежных центров на 2016 год и плановый период 2017-2018 годов</t>
  </si>
  <si>
    <t>0 420074560</t>
  </si>
  <si>
    <t>Софинансирование мероприятий субсидии бюджетам муниципальных образований края на поддержку деятельности муниципальных молодежных центров на 2016 год и плановый период 2017-2018 годов</t>
  </si>
  <si>
    <t>0 4200S4560</t>
  </si>
  <si>
    <t>Пенсионное обеспечение</t>
  </si>
  <si>
    <t>10 01</t>
  </si>
  <si>
    <t>Муниципальная программа "Система социальной защиты и социального обслуживания населения Мотыгинского района ".</t>
  </si>
  <si>
    <t>Подпрограмма "Обеспечение реализации муниципальных программ""</t>
  </si>
  <si>
    <t>0 100000000</t>
  </si>
  <si>
    <t>0 150000000</t>
  </si>
  <si>
    <t>Исполнение полномочий района по предоставлению выплаты пенсий за выслугу лет лицам, замещавшим муниципальные должности муниципальной службы.</t>
  </si>
  <si>
    <t>0 150001110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</si>
  <si>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</si>
  <si>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</si>
  <si>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Социальное обслуживание населения</t>
  </si>
  <si>
    <t>10 02</t>
  </si>
  <si>
    <t>Подпрограмма "Повышение качества и доступности социальных услуг населению""</t>
  </si>
  <si>
    <t>0 140000000</t>
  </si>
  <si>
    <t>Субвенции бюджетам муниципальных образований края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</t>
  </si>
  <si>
    <t>0 140001510</t>
  </si>
  <si>
    <t>Социальное обеспечение населения</t>
  </si>
  <si>
    <t>10 03</t>
  </si>
  <si>
    <t>Подпрограмма "Социальная поддержка семей, имеющих детей"</t>
  </si>
  <si>
    <t>0 120000000</t>
  </si>
  <si>
    <t>Субвенции бюджетам муниципальных образований края на финансирование расходов, связанных с обеспечением бесплатного проезда детей и лиц, сопровождающих организованные группы детей, до места нахождения детских оздоровительных лагерей и обратно</t>
  </si>
  <si>
    <t>Другие вопросы в области социальной политики</t>
  </si>
  <si>
    <t>Руководство и управление в сфере установленных функций органов управления социальной защиты населения Мотыгинского района.</t>
  </si>
  <si>
    <t>0 150000210</t>
  </si>
  <si>
    <t>Уплата налогов, сборов и иных платежей</t>
  </si>
  <si>
    <t>Расходы на выполнение функций районного бюджета</t>
  </si>
  <si>
    <t>0 150000060</t>
  </si>
  <si>
    <t>Подпрограмма «Повышение качества жизни отдельных категорий граждан в т.ч. инвалидов, степени их социальной защищенности"</t>
  </si>
  <si>
    <t>0 110000000</t>
  </si>
  <si>
    <t>0 110080010</t>
  </si>
  <si>
    <t>0 110080020</t>
  </si>
  <si>
    <t>Социальные выплаты гражданам, кроме публичных нормативных социальных выплат</t>
  </si>
  <si>
    <t>Организация сопровождения одиноких пенсионеров в стационарные учреждения</t>
  </si>
  <si>
    <t>0 140000070</t>
  </si>
  <si>
    <t>Всего</t>
  </si>
  <si>
    <t>Раздел, подраздел</t>
  </si>
  <si>
    <t>Наименование показателя бюджетной классификации</t>
  </si>
  <si>
    <t>Сумма на 2018 год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</si>
  <si>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</si>
  <si>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</si>
  <si>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</si>
  <si>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</si>
  <si>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</si>
  <si>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</si>
  <si>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0104</t>
  </si>
  <si>
    <t>0106</t>
  </si>
  <si>
    <t>0111</t>
  </si>
  <si>
    <t>0113</t>
  </si>
  <si>
    <t>НАЦИОНАЛЬНАЯ ОБОРОНА</t>
  </si>
  <si>
    <t>0200</t>
  </si>
  <si>
    <t>0203</t>
  </si>
  <si>
    <t>НАЦИОНАЛЬНАЯ БЕЗОПАСНОСТЬ И ПРАВООХРАНИТЕЛЬНАЯ ДЕЯТЕЛЬНОСТЬ</t>
  </si>
  <si>
    <t>0300</t>
  </si>
  <si>
    <t>0309</t>
  </si>
  <si>
    <t>НАЦИОНАЛЬНАЯ ЭКОНОМИКА</t>
  </si>
  <si>
    <t>0400</t>
  </si>
  <si>
    <t xml:space="preserve"> Общеэкономические вопросы</t>
  </si>
  <si>
    <t>0401</t>
  </si>
  <si>
    <t>0405</t>
  </si>
  <si>
    <t>0408</t>
  </si>
  <si>
    <t>Дорожное хозяйство (дорожные фонды)</t>
  </si>
  <si>
    <t>0409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</si>
  <si>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</si>
  <si>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</si>
  <si>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</si>
  <si>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</si>
  <si>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</si>
  <si>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</si>
  <si>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</si>
  <si>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</si>
  <si>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</si>
  <si>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</si>
  <si>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</si>
  <si>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</si>
  <si>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</si>
  <si>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</si>
  <si>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</si>
  <si>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0702</t>
  </si>
  <si>
    <t>0707</t>
  </si>
  <si>
    <t>0709</t>
  </si>
  <si>
    <t>КУЛЬТУРА, КИНЕМАТОГРАФИЯ</t>
  </si>
  <si>
    <t>0800</t>
  </si>
  <si>
    <t>0801</t>
  </si>
  <si>
    <t>0804</t>
  </si>
  <si>
    <t>СОЦИАЛЬНАЯ ПОЛИТИКА</t>
  </si>
  <si>
    <t>1000</t>
  </si>
  <si>
    <t>1001</t>
  </si>
  <si>
    <t>1002</t>
  </si>
  <si>
    <t>1003</t>
  </si>
  <si>
    <t>1004</t>
  </si>
  <si>
    <t>1006</t>
  </si>
  <si>
    <t>МЕЖБЮДЖЕТНЫЕ ТРАНСФЕРТЫ ОБЩЕГО ХАРАКТЕРА БЮДЖЕТАМ БЮДЖЕТНОЙ СИСТЕМЫ РОССИЙСКОЙ ФЕДЕРАЦИИ</t>
  </si>
  <si>
    <t>1400</t>
  </si>
  <si>
    <t>1401</t>
  </si>
  <si>
    <t>1403</t>
  </si>
  <si>
    <t>Условно утвержденные расходы</t>
  </si>
  <si>
    <t>ВСЕГО</t>
  </si>
  <si>
    <t/>
  </si>
  <si>
    <t>Муниципальная программа "Система социальной защиты и социального обслуживания населения Мотыгинского района "</t>
  </si>
  <si>
    <t>Подпрограмма "Обеспечение социальной поддержки граждан на оплату жилого помещения и коммунальных услуг."</t>
  </si>
  <si>
    <t>0 130000000</t>
  </si>
  <si>
    <t>Муниципальная программа Мотыгинского района «Развитие общего и дополнительного образования в Мотыгинском районе »</t>
  </si>
  <si>
    <t>Подпрограмма "Развитие дошкольного образования"</t>
  </si>
  <si>
    <t>0 310000000</t>
  </si>
  <si>
    <t>Подпрограмма «Развитие  общего образования»</t>
  </si>
  <si>
    <t>0 320000000</t>
  </si>
  <si>
    <t>Подпрограмма «Развитие дополнительного образования детей»</t>
  </si>
  <si>
    <t>0 330000000</t>
  </si>
  <si>
    <t>Подпрограмма «Поддержка основных направлений реализации государственной молодежной политики на территории Мотыгинского района "</t>
  </si>
  <si>
    <t>Подпрограмма «Развитие системного подхода к проведению спортивно-массовых, культурно-досуговых, военно-патриотических и других мероприятий для подростков и молодежи."</t>
  </si>
  <si>
    <t>0 410000000</t>
  </si>
  <si>
    <t>Муниципальная программа " Содействие развитию местного самоуправления"</t>
  </si>
  <si>
    <t>0 710000000</t>
  </si>
  <si>
    <t>Подпрограмма " Энергосбережение и повышение энергетической эффективности в Мотыгинском районе"</t>
  </si>
  <si>
    <t xml:space="preserve">Подпрограмма "Повышение устойчивости и перспективное развитие коммунальной инфраструктуры Мотыгинского района" </t>
  </si>
  <si>
    <t>0 720000000</t>
  </si>
  <si>
    <t>0 730000000</t>
  </si>
  <si>
    <t>Отдельные мероприятия программы</t>
  </si>
  <si>
    <t>Муниципальная программа "Защита населения и территорий Мотыгинского района от чрезвычайных ситуаций природного и техногенного характера."</t>
  </si>
  <si>
    <t>Муниципальная программа "Строительство объектов социальной сферы, жилого фонда и коммунальной инфраструктуры в Мотыгинском районе".</t>
  </si>
  <si>
    <t>Подпрограмма " Строительство полигонов твердых бытовых отходов на территории Мотыгинского района".</t>
  </si>
  <si>
    <t>Подпрограмма " Строительство объектов социальной сферы, жилищного фонда и коммунальной инфраструктуры в Мотыгинском районе"</t>
  </si>
  <si>
    <t>Муниципальная программа "Развитие транспортной системы в Мотыгинском районе".</t>
  </si>
  <si>
    <t>04 08</t>
  </si>
  <si>
    <t>Подпрограмма "Безопасность дорожного движения в Мотыгинском районе "</t>
  </si>
  <si>
    <t>Подпрограмма "Содержание автомобильных дорог общего пользования местного значения городских и сельских поселений"</t>
  </si>
  <si>
    <t>Муниципальная программа "Обеспечение доступным и комфортным жильем жителей Мотыгинского района"</t>
  </si>
  <si>
    <t>Подпрограмма "Переселение граждан из аварийного жилищного фонда в Мотыгинском районе"</t>
  </si>
  <si>
    <t>Подпрограмма "Обеспечение жильем молодых семей в Мотыгинском районе"</t>
  </si>
  <si>
    <t>Подпрограмма "Территориальное планирование, градостроительное зонирование и документация по планировке территории Мотыгинского района"</t>
  </si>
  <si>
    <t>Подпрограмма " Обеспечение работников органов местного самоуправления, муниципальных предприятий и учреждений Мотыгинского района служебным жильем за счет средств бюджета муниципального образования"</t>
  </si>
  <si>
    <t>Подпрограмма "Обеспечение жилыми помещениями детей-сирот и детей, оставшихся без попечения родителей, лиц из числа детей сирот и детей оставшихся без попечения родителей "</t>
  </si>
  <si>
    <t xml:space="preserve">Отдельные мероприятия </t>
  </si>
  <si>
    <t>Муниципальная программа "Содействие занятости населения Мотыгинского района".</t>
  </si>
  <si>
    <t>0 120080030</t>
  </si>
  <si>
    <t>Непрограммные расходы законодательного органа власти</t>
  </si>
  <si>
    <t>Председатель законодательного органа</t>
  </si>
  <si>
    <t xml:space="preserve">Депутаты законодательного органа </t>
  </si>
  <si>
    <t>Руководство и управление в сфере установленных функций органов государственной власти в рамках непрограммных расходов законодательного органа власти</t>
  </si>
  <si>
    <t>Глава муниципального образования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</si>
  <si>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</si>
  <si>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Обеспечение социальной выплаты участников подпрограммы</t>
  </si>
  <si>
    <t>0 310000610</t>
  </si>
  <si>
    <t>0 310074080</t>
  </si>
  <si>
    <t xml:space="preserve">Субвенции бюджетам муниципальных образований  на реализацию 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
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
без взимания родительской платы» на 2016 год и плановый период 2017 - 2018 годов </t>
  </si>
  <si>
    <t>0 320000610</t>
  </si>
  <si>
    <t>0 320074090</t>
  </si>
  <si>
    <t>0 320075640</t>
  </si>
  <si>
    <t>0 330000660</t>
  </si>
  <si>
    <t>Руководство и управление в сфере делегированных полномочий</t>
  </si>
  <si>
    <t>0 340000610</t>
  </si>
  <si>
    <t>Субвенции бюджетам муниципальных образований края на реализацию государственных полномочий по выплате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образования» на 2016 год и плановый период 2017-2018 годов</t>
  </si>
  <si>
    <t>0 340075560</t>
  </si>
  <si>
    <t>9 51</t>
  </si>
  <si>
    <t>Субвенции бюджетам муниципальных образований края на реализацию государственных полномочий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платы» на 2016 год и плановый период 2017 - 2018 годов</t>
  </si>
  <si>
    <t>0 320075660</t>
  </si>
  <si>
    <t>Приобретение путевок учащихся школ в загородные оздоровительные лагеря</t>
  </si>
  <si>
    <t>07 07</t>
  </si>
  <si>
    <t>0 320088220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</si>
  <si>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</si>
  <si>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</si>
  <si>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</si>
  <si>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</si>
  <si>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>Предоставление адресной материальной помощи пенсионерам, малообеспеченным, проведение мероприятий к Дню победы, социальная поддержка Совета ветеранов, приобретение открыток ко Дню победы, компенсация проезда, наборы для новорожденных</t>
  </si>
  <si>
    <t>Муниципальная программа Мотыгинского района "Защита населения и территорий Мотыгинского района от чрезвычайных ситуаций природного и техногенного характера"</t>
  </si>
  <si>
    <t>Руководство и управление в сфере установленных функций органов исполнительной власти в рамках подпрограммы «Обеспечение реализации муниципальной программы и прочие мероприятия» муниципальной  программы Мотыгинского района «Управление муниципальными финансами»</t>
  </si>
  <si>
    <t xml:space="preserve">Межбюджетные трансферты общего характера бюджетам бюджетной системы Российской федерации </t>
  </si>
  <si>
    <t xml:space="preserve">Субвенции бюджетам муниципальных образований на компенсацию выпадающих доходов энергосеабжающих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</si>
  <si>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</si>
  <si>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</si>
  <si>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Подпрограмма " Чистая вода в Мотыгинском районе"</t>
  </si>
  <si>
    <t>0 310075880</t>
  </si>
  <si>
    <t>0 310075540</t>
  </si>
  <si>
    <t>0 340088220</t>
  </si>
  <si>
    <t>Предоставление единовременной адресной материальной помощи гражданам находящихся в трудной жизненной ситуации в том числе оказание натуральной помощи</t>
  </si>
  <si>
    <t>Предоставление единовременной адресной материальной помощи гражданам находящихся в трудной жизненной ситуации, в том числе оказание натуральной помощи</t>
  </si>
  <si>
    <t>Предоставление адресной материальной помощи пенсионерам, малообеспеченным, проведение мероприятий к Дню победы, социальная поддержка Совета ветеранов, приобретение открыток ко Дню победы, компенсация проезда</t>
  </si>
  <si>
    <t>Предоставление материальной помощи по акции "Помоги пойти учиться", наборы для новорожденных</t>
  </si>
  <si>
    <t>0 630000000</t>
  </si>
  <si>
    <t>0 630000610</t>
  </si>
  <si>
    <t>Муниципальное казенное учреждение "Служба единого заказа  Мотыгинского района"</t>
  </si>
  <si>
    <t>Муниципальное казенное учреждение "Служба строительства  Мотыгинского района"</t>
  </si>
  <si>
    <t>Обеспечение деятельности подведомственных учреждений в рамках подпрограммы  "Обеспечение условий реализации муниципальной программы и прочие мероприятия"</t>
  </si>
  <si>
    <t>Муниципальное казенное учреждение "Отдел земельно-имущественных отношений  Мотыгинского района"</t>
  </si>
  <si>
    <t>Обеспечение деятельности подведомственных учреждений</t>
  </si>
  <si>
    <t>0 41000000</t>
  </si>
  <si>
    <t>0 410086010</t>
  </si>
  <si>
    <t>Гражданско-патриотическое воспитание молодежи</t>
  </si>
  <si>
    <t>Организация летнего отдыха, сезонной занятости и профессиональной ориентации подростков и молодежи</t>
  </si>
  <si>
    <t>0 420086040</t>
  </si>
  <si>
    <t>0 420086030</t>
  </si>
  <si>
    <t>Профилактика негативных проявлений в молодежной среде</t>
  </si>
  <si>
    <t>0 420086050</t>
  </si>
  <si>
    <t>0 420086060</t>
  </si>
  <si>
    <t>0 420087010</t>
  </si>
  <si>
    <t xml:space="preserve">Муниципальная программа Мотыгинского района "Развитие культуры и туризма" </t>
  </si>
  <si>
    <t>0 250000000</t>
  </si>
  <si>
    <t xml:space="preserve">Другие вопросы в области жилищно-коммунального хозяйства                                                 </t>
  </si>
  <si>
    <t>Субсидии бюджетам муниципальных образований Мотыгинского района на ремонт коммунальной инфраструктуры</t>
  </si>
  <si>
    <t>0 730085200</t>
  </si>
  <si>
    <t>Мероприятие содействующее развитию социального туризма и туристической инфраструктуры Мотыгинского района</t>
  </si>
  <si>
    <t>0 250094800</t>
  </si>
  <si>
    <t>Межбюджетные трансферты для реализации проектов по благоустройству территорий поселений</t>
  </si>
  <si>
    <t>0 640000000</t>
  </si>
  <si>
    <t>0 640095810</t>
  </si>
  <si>
    <t>0 640095820</t>
  </si>
  <si>
    <t>0 640095830</t>
  </si>
  <si>
    <t>Подготовка дошкольных учреждений к новому учебному году</t>
  </si>
  <si>
    <t>Подготовка общеобразовательных учреждений к новому учебному году</t>
  </si>
  <si>
    <t>0 320080210</t>
  </si>
  <si>
    <t>Подготовка учреждений дополнительного образования детей к новому учебному году</t>
  </si>
  <si>
    <t>0 330080210</t>
  </si>
  <si>
    <t>Организация деятельности лагерей с дневным пребыванием детей</t>
  </si>
  <si>
    <t>0 320088270</t>
  </si>
  <si>
    <t>Проведение мероприятий с педагогами, учащимися, воспитанниками</t>
  </si>
  <si>
    <t>0 340088240</t>
  </si>
  <si>
    <t>Приведение муниципальных дошкольных учреждений в соответствие с требованиями санитарных норм и правил</t>
  </si>
  <si>
    <t>ФИЗИЧЕСКАЯ КУЛЬТУРА И СПОРТ</t>
  </si>
  <si>
    <t>Условно утвержденный расходы</t>
  </si>
  <si>
    <t>Итого</t>
  </si>
  <si>
    <t>Обслуживание государственного и муниципального долга</t>
  </si>
  <si>
    <t>13 00</t>
  </si>
  <si>
    <t>Обслуживание государственного внутреннего и муниципального долга</t>
  </si>
  <si>
    <t>Расходы на обслуживание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</si>
  <si>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</si>
  <si>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</si>
  <si>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ОБСЛУЖИВАНИЕ ГОСУДАРСТВЕННОГО И МУНИЦИПАЛЬНОГО ДОЛГА</t>
  </si>
  <si>
    <t>Приложение № 5</t>
  </si>
  <si>
    <t>к решению Мотыгинского районного</t>
  </si>
  <si>
    <t>Совета депутатов "О бюджете района</t>
  </si>
  <si>
    <t>07 02</t>
  </si>
  <si>
    <t>Приложение № 6</t>
  </si>
  <si>
    <t>01 04</t>
  </si>
  <si>
    <t>02 00</t>
  </si>
  <si>
    <t>02 03</t>
  </si>
  <si>
    <t>04 00</t>
  </si>
  <si>
    <t>04 01</t>
  </si>
  <si>
    <t>05 00</t>
  </si>
  <si>
    <t>05 02</t>
  </si>
  <si>
    <t>05 03</t>
  </si>
  <si>
    <t>13 01</t>
  </si>
  <si>
    <t>14 00</t>
  </si>
  <si>
    <t>14 01</t>
  </si>
  <si>
    <t>14 03</t>
  </si>
  <si>
    <t>01 02</t>
  </si>
  <si>
    <t>01 11</t>
  </si>
  <si>
    <t>04 05</t>
  </si>
  <si>
    <t>04 09</t>
  </si>
  <si>
    <t>04 12</t>
  </si>
  <si>
    <t>07 00</t>
  </si>
  <si>
    <t>07 09</t>
  </si>
  <si>
    <t>07 01</t>
  </si>
  <si>
    <t>08 00</t>
  </si>
  <si>
    <t>08 01</t>
  </si>
  <si>
    <t>08 04</t>
  </si>
  <si>
    <t>10 06</t>
  </si>
  <si>
    <t>03 00</t>
  </si>
  <si>
    <t>03 09</t>
  </si>
  <si>
    <t>01 03</t>
  </si>
  <si>
    <t>Приложение № 7</t>
  </si>
  <si>
    <t>Благоустройство территории и создание зоны отдыха</t>
  </si>
  <si>
    <t>0 502</t>
  </si>
  <si>
    <t>Подпрограмма "Создание условий для устойчивого социально-экономического развития муниципальных образований (сельских поселений) Мотыгинского района и эффективной реализации ими закрепленных полномочий"</t>
  </si>
  <si>
    <t>0 3200S5620</t>
  </si>
  <si>
    <t>0 702</t>
  </si>
  <si>
    <t>Проведение конкурсов, фестивалей, конференций, форумов одаренных детей.</t>
  </si>
  <si>
    <t>0 330088190</t>
  </si>
  <si>
    <t>Участие в спортивных соревнованиях</t>
  </si>
  <si>
    <t>0 330088200</t>
  </si>
  <si>
    <t>Организация утилизации и переработки бытовых промышленных отходов</t>
  </si>
  <si>
    <t>Инвентаризация и паспортизация объектов дорожного хозяйства, оформление права муниципальной собственности на объекты дорожного хозяйства и земельные участки, на которых они расположены</t>
  </si>
  <si>
    <t>Социальные выплаты гражданам, кроме публичных нормативных социальных выплат (наборы для новорожденных)</t>
  </si>
  <si>
    <t>Межбюджетные трансферты сельским поселениям на осуществление расходов, связанных с соблюдением требований действующего законодательства в области пожарной безопасности и безопасности дорожного движения при перевозке учащихся</t>
  </si>
  <si>
    <t>Межбюджетные трансферты сельским поселениям на осуществление расходов по проведению работ по технической инвентаризации объектов капитального строительства, находящихся в муниципальной собственности поселений и проведению кадастровых работ по определению местоположения земельных участков под данными объектами</t>
  </si>
  <si>
    <t>Софинансирование к субсидии бюджетам муниципальных образований на 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</t>
  </si>
  <si>
    <t>Развитие физической культуры и спорта в молодежной среде</t>
  </si>
  <si>
    <t>Поддержка молодежных инициатив, одаренной и талантливой молодежи</t>
  </si>
  <si>
    <t>099</t>
  </si>
  <si>
    <t>0 104</t>
  </si>
  <si>
    <t>0 113</t>
  </si>
  <si>
    <t>0 709</t>
  </si>
  <si>
    <t>на 2017 год и плановый период</t>
  </si>
  <si>
    <t>2018-2019 годов"</t>
  </si>
  <si>
    <t>на 2017 год и плановый период 2018-2019 гг.</t>
  </si>
  <si>
    <t>Сумма на          2019 год</t>
  </si>
  <si>
    <t>Субвенция бюджету муниципального образования Мотыгинский район на компенсацию расходов по проезду к новому месту жительства и провозу багажа отдельным категориям граждан и членам их семей, выезжающих из поселка Партизанск Мотыгинского района,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</si>
  <si>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Иные выплаты населению</t>
  </si>
  <si>
    <t>Субвенция бюджету муниципального образования Мотыгинский район на обеспечение деятельности специалистов, осуществляющих переданные государственные полномочия по переселению граждан из поселка Партизанск Мотыгинского района,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</si>
  <si>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Корректировка правил землепользования и застройки</t>
  </si>
  <si>
    <t>Софинансирование к субсидии бюджетам муниципальных образований на содержание автомобильных дорог общего пользования местного значения муниципальных районов, городских округов, городских и сельских поселений</t>
  </si>
  <si>
    <t>Муниципальное казенное учреждение "Централизованная бухгалтерия учреждений культуры"</t>
  </si>
  <si>
    <t>0 240000620</t>
  </si>
  <si>
    <t>Капитальный ремонт и реконструкция зданий и помещений муниципальных учреждений культуры и образовательных учреждений в области культуры</t>
  </si>
  <si>
    <t>0 240080040</t>
  </si>
  <si>
    <t>0 120006400</t>
  </si>
  <si>
    <t>Единовременная выплата высококвалифицированным специалистам, заключившим срочные трудовые договора ("эффективные контракты") с учреждениями социальной сферы Мотыгинского района</t>
  </si>
  <si>
    <t>0 150080080</t>
  </si>
  <si>
    <t>Ежемесячная денежная компенсация расходов за аренду (найм) жилого помещения специалистам учреждений социальной сферы Мотыгинского района</t>
  </si>
  <si>
    <t>0 150080090</t>
  </si>
  <si>
    <t>Финансирование  строительства основных конструкций, коммуникаций и оборудование муниципальной бани, разработка ПСД в п. Мотыгино</t>
  </si>
  <si>
    <t>0 1 13</t>
  </si>
  <si>
    <t>0 804</t>
  </si>
  <si>
    <t>Руководство и управление в сфере установленных функций органов местного самоуправления (ЦБ)</t>
  </si>
  <si>
    <t>0 409</t>
  </si>
  <si>
    <t>0 412</t>
  </si>
  <si>
    <t>Оплата стоимости набора продуктов питания или готовых блюд и их транспортировки в лагеря с дневным пребыванием детей</t>
  </si>
  <si>
    <t>0 32007397Г</t>
  </si>
  <si>
    <t>Оплата стоимости путевок для детей в возрасте от 7 лет до 18 лет в краевые государственные и негосударственные организации отдыха детей и их оздоровления, расположенные на территории края, муниципальные загородные оздоровительные лагеря</t>
  </si>
  <si>
    <t>0 34007397Д</t>
  </si>
  <si>
    <t>Проведение мероприятий по подготовке жилых помещений детям сиротам и детям, оставшимся без попечения родителей, лицам из их числа  к заселению</t>
  </si>
  <si>
    <t>Подпрограмма "Повышение эффективности деятельности органов местного самоуправления  Мотыгинского района""</t>
  </si>
  <si>
    <t>Подпрограмма "Оказание муниципальных услуг, выполнение работ и исполнение муниципальных функций по вопросам деятельности органов местного самоуправления Мотыгинского района"</t>
  </si>
  <si>
    <t>Подпрограмма "Создание условий для устойчивого социально-экономического развития муниципальных образований (поселений) Мотыгинского района и эффективной реализации ими закрепленных полномочий"</t>
  </si>
  <si>
    <t>Подпрограмма "Повышение эффективности деятельности органов местного самоуправления  Мотыгинского района"</t>
  </si>
  <si>
    <t>Подпрограмма "Создание условий для устойчивого социально-экономического развития муниципальных образований ( поселений) Мотыгинского района и эффективной реализации ими закрепленных полномочий"</t>
  </si>
  <si>
    <t>Обеспечение деятельности (оказание услуг) подведомственных учреждений (МБУ "ЦППМ и СП)</t>
  </si>
  <si>
    <t>0 340000620</t>
  </si>
  <si>
    <t>Обеспечение деятельности (оказание услуг) подведомственных учреждений (МБУ "ИМЦ)</t>
  </si>
  <si>
    <t>0 340000630</t>
  </si>
  <si>
    <t>0 990000000</t>
  </si>
  <si>
    <t>0 9900S6070</t>
  </si>
  <si>
    <t>Софинансирование к субсидии на реализацию социокультурного проекта</t>
  </si>
  <si>
    <t>0 2300S4810</t>
  </si>
  <si>
    <t>Физическая культура и спорт</t>
  </si>
  <si>
    <t>11 01</t>
  </si>
  <si>
    <t>11 00</t>
  </si>
  <si>
    <t>Физическая культура</t>
  </si>
  <si>
    <t>0 430000000</t>
  </si>
  <si>
    <t>0 430086070</t>
  </si>
  <si>
    <t>Подпрограмма "Развитие физической культуры и спорта в Мотыгинском районе"</t>
  </si>
  <si>
    <t>Проведение мероприятий в области физической культуры и спорта</t>
  </si>
  <si>
    <t>Сумма на  2017 год</t>
  </si>
  <si>
    <t>Сумма на 2019 год</t>
  </si>
  <si>
    <t>Распределение бюджетных ассигнований по разделам и 
подразделам бюджетной классификации расходов бюджетов Российской Федерации 
на 2017 год и плановый период 2018-2019 годов</t>
  </si>
  <si>
    <t>на 2017 год и плановый период 2018-2019 годов"</t>
  </si>
  <si>
    <t>Муниципальная программа "Развитие сельского хозяйства и регулирование рынков сельскохозяйственной продукции, сырья и продовольствия"</t>
  </si>
  <si>
    <t>Подпрограмма "Укрепление кадрового потенциала в области сельского хозяйства в Мотыгинском районе"</t>
  </si>
  <si>
    <t>Подпрограмма "Обеспечение функционирования и развития единой – дежурно диспетчерской службы Мотыгинского района"</t>
  </si>
  <si>
    <t>0 810000000</t>
  </si>
  <si>
    <t>0 310080210</t>
  </si>
  <si>
    <t>0 310088150</t>
  </si>
  <si>
    <t>11300S5080</t>
  </si>
  <si>
    <t>05 01</t>
  </si>
  <si>
    <t>Субсидии бюджетам муниципальных образований на обеспчение мероприятий по переселению граждан из аварийного жилищного фонда за счет средств, поступающих от государственной корпорации ФСРЖКХ</t>
  </si>
  <si>
    <t>Субсидии</t>
  </si>
  <si>
    <t>0 501</t>
  </si>
  <si>
    <t>Распределение бюджетных ассигнований по целевым статьям (муниципальным программам Мотыгинского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на 2017 год и плановый период 2018-2019 гг.</t>
  </si>
  <si>
    <t>Подпрограмма "Развитие внутреннего и въездного туризма"</t>
  </si>
  <si>
    <t>от 20.12.2016 №11-96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</si>
</sst>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0.0"/>
  </numFmts>
  <fonts count="22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"/>
      <family val="2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5">
    <xf numFmtId="0" fontId="0" fillId="0" borderId="0"/>
    <xf numFmtId="0" fontId="12" fillId="0" borderId="0"/>
    <xf numFmtId="0" fontId="14" fillId="0" borderId="0"/>
    <xf numFmtId="0" fontId="15" fillId="0" borderId="0"/>
    <xf numFmtId="164" fontId="21" fillId="0" borderId="0" applyFont="0" applyFill="0" applyBorder="0" applyAlignment="0" applyProtection="0"/>
  </cellStyleXfs>
  <cellXfs count="290">
    <xf numFmtId="0" fontId="0" fillId="0" borderId="0" xfId="0"/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11" fillId="0" borderId="0" xfId="0" applyFont="1"/>
    <xf numFmtId="49" fontId="2" fillId="0" borderId="0" xfId="0" applyNumberFormat="1" applyFont="1" applyFill="1" applyAlignment="1">
      <alignment horizontal="center" vertical="top"/>
    </xf>
    <xf numFmtId="165" fontId="2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right"/>
    </xf>
    <xf numFmtId="0" fontId="8" fillId="0" borderId="0" xfId="2" applyFont="1" applyFill="1" applyAlignment="1">
      <alignment horizontal="right"/>
    </xf>
    <xf numFmtId="0" fontId="8" fillId="0" borderId="0" xfId="3" applyFont="1" applyFill="1" applyAlignment="1">
      <alignment horizontal="right"/>
    </xf>
    <xf numFmtId="0" fontId="2" fillId="0" borderId="0" xfId="0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/>
    <xf numFmtId="0" fontId="6" fillId="0" borderId="0" xfId="0" applyFont="1" applyFill="1" applyAlignment="1">
      <alignment horizontal="right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/>
    </xf>
    <xf numFmtId="0" fontId="10" fillId="0" borderId="2" xfId="0" applyNumberFormat="1" applyFont="1" applyBorder="1" applyAlignment="1">
      <alignment horizontal="center" vertical="top"/>
    </xf>
    <xf numFmtId="0" fontId="10" fillId="0" borderId="2" xfId="0" quotePrefix="1" applyNumberFormat="1" applyFont="1" applyBorder="1" applyAlignment="1">
      <alignment horizontal="center" wrapText="1"/>
    </xf>
    <xf numFmtId="0" fontId="7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0" fillId="0" borderId="0" xfId="0" applyNumberFormat="1" applyFont="1" applyFill="1" applyBorder="1" applyAlignment="1">
      <alignment horizontal="justify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4" fontId="10" fillId="0" borderId="2" xfId="0" applyNumberFormat="1" applyFont="1" applyBorder="1" applyAlignment="1">
      <alignment horizontal="right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/>
    </xf>
    <xf numFmtId="2" fontId="11" fillId="0" borderId="0" xfId="0" applyNumberFormat="1" applyFont="1" applyAlignment="1">
      <alignment horizontal="center" vertical="center"/>
    </xf>
    <xf numFmtId="0" fontId="2" fillId="0" borderId="0" xfId="0" applyNumberFormat="1" applyFont="1" applyFill="1" applyAlignment="1">
      <alignment horizontal="justify" vertical="center"/>
    </xf>
    <xf numFmtId="49" fontId="2" fillId="0" borderId="0" xfId="0" applyNumberFormat="1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2" fontId="1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 wrapText="1"/>
    </xf>
    <xf numFmtId="2" fontId="11" fillId="0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justify" vertical="center" wrapText="1"/>
    </xf>
    <xf numFmtId="0" fontId="11" fillId="3" borderId="1" xfId="0" applyNumberFormat="1" applyFont="1" applyFill="1" applyBorder="1" applyAlignment="1">
      <alignment horizontal="justify" vertical="center" wrapText="1"/>
    </xf>
    <xf numFmtId="0" fontId="11" fillId="0" borderId="0" xfId="0" applyFont="1" applyAlignment="1">
      <alignment horizontal="justify"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2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justify" vertical="center"/>
    </xf>
    <xf numFmtId="4" fontId="17" fillId="0" borderId="1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justify" vertical="center"/>
    </xf>
    <xf numFmtId="4" fontId="16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justify" vertical="center" wrapText="1"/>
    </xf>
    <xf numFmtId="0" fontId="1" fillId="0" borderId="0" xfId="0" applyNumberFormat="1" applyFont="1" applyFill="1" applyAlignment="1">
      <alignment horizontal="justify" vertical="center" wrapText="1"/>
    </xf>
    <xf numFmtId="0" fontId="2" fillId="0" borderId="0" xfId="0" applyNumberFormat="1" applyFont="1" applyFill="1" applyAlignment="1">
      <alignment horizontal="justify" vertical="center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3" xfId="0" applyNumberFormat="1" applyFont="1" applyBorder="1" applyAlignment="1">
      <alignment horizontal="justify" vertical="center" wrapText="1"/>
    </xf>
    <xf numFmtId="0" fontId="10" fillId="0" borderId="2" xfId="0" quotePrefix="1" applyNumberFormat="1" applyFont="1" applyBorder="1" applyAlignment="1">
      <alignment horizontal="justify" vertical="center" wrapText="1"/>
    </xf>
    <xf numFmtId="0" fontId="16" fillId="2" borderId="1" xfId="0" applyFont="1" applyFill="1" applyBorder="1" applyAlignment="1">
      <alignment horizontal="center" vertical="center"/>
    </xf>
    <xf numFmtId="2" fontId="16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center"/>
    </xf>
    <xf numFmtId="49" fontId="3" fillId="0" borderId="0" xfId="0" applyNumberFormat="1" applyFont="1" applyAlignment="1">
      <alignment vertical="top"/>
    </xf>
    <xf numFmtId="49" fontId="3" fillId="0" borderId="0" xfId="0" applyNumberFormat="1" applyFont="1"/>
    <xf numFmtId="0" fontId="3" fillId="0" borderId="0" xfId="0" applyFont="1"/>
    <xf numFmtId="0" fontId="3" fillId="0" borderId="0" xfId="0" applyFont="1" applyAlignment="1"/>
    <xf numFmtId="4" fontId="3" fillId="0" borderId="0" xfId="0" applyNumberFormat="1" applyFont="1"/>
    <xf numFmtId="0" fontId="6" fillId="0" borderId="1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9" fillId="0" borderId="1" xfId="0" applyNumberFormat="1" applyFont="1" applyFill="1" applyBorder="1" applyAlignment="1">
      <alignment horizontal="justify" vertical="center" wrapText="1"/>
    </xf>
    <xf numFmtId="49" fontId="9" fillId="0" borderId="1" xfId="0" applyNumberFormat="1" applyFont="1" applyFill="1" applyBorder="1" applyAlignment="1">
      <alignment horizontal="justify" vertical="center" wrapText="1"/>
    </xf>
    <xf numFmtId="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0" fillId="0" borderId="2" xfId="0" quotePrefix="1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justify" vertical="center" wrapText="1"/>
    </xf>
    <xf numFmtId="0" fontId="19" fillId="0" borderId="0" xfId="0" applyFont="1"/>
    <xf numFmtId="0" fontId="20" fillId="0" borderId="2" xfId="0" quotePrefix="1" applyNumberFormat="1" applyFont="1" applyBorder="1" applyAlignment="1">
      <alignment horizontal="center" wrapText="1"/>
    </xf>
    <xf numFmtId="4" fontId="20" fillId="0" borderId="2" xfId="0" applyNumberFormat="1" applyFont="1" applyBorder="1" applyAlignment="1">
      <alignment horizontal="right" wrapText="1"/>
    </xf>
    <xf numFmtId="0" fontId="20" fillId="0" borderId="2" xfId="0" applyNumberFormat="1" applyFont="1" applyBorder="1" applyAlignment="1">
      <alignment horizontal="center" vertical="top"/>
    </xf>
    <xf numFmtId="0" fontId="20" fillId="0" borderId="2" xfId="0" quotePrefix="1" applyNumberFormat="1" applyFont="1" applyBorder="1" applyAlignment="1">
      <alignment horizontal="justify" vertical="center" wrapText="1"/>
    </xf>
    <xf numFmtId="165" fontId="20" fillId="0" borderId="2" xfId="0" applyNumberFormat="1" applyFont="1" applyBorder="1" applyAlignment="1">
      <alignment horizontal="right" wrapText="1"/>
    </xf>
    <xf numFmtId="0" fontId="20" fillId="0" borderId="2" xfId="0" quotePrefix="1" applyNumberFormat="1" applyFont="1" applyBorder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0" fillId="0" borderId="1" xfId="0" quotePrefix="1" applyNumberFormat="1" applyFont="1" applyFill="1" applyBorder="1" applyAlignment="1">
      <alignment horizontal="justify" vertical="center" wrapText="1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1" fillId="3" borderId="1" xfId="0" applyNumberFormat="1" applyFont="1" applyFill="1" applyBorder="1" applyAlignment="1">
      <alignment horizontal="justify" vertical="center" wrapText="1"/>
    </xf>
    <xf numFmtId="0" fontId="11" fillId="3" borderId="1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2" fontId="11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justify" vertical="center" wrapText="1"/>
      <protection locked="0"/>
    </xf>
    <xf numFmtId="0" fontId="2" fillId="0" borderId="1" xfId="1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4" fillId="0" borderId="1" xfId="0" quotePrefix="1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vertical="center" wrapText="1"/>
    </xf>
    <xf numFmtId="0" fontId="10" fillId="0" borderId="1" xfId="0" quotePrefix="1" applyNumberFormat="1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0" fillId="0" borderId="1" xfId="0" quotePrefix="1" applyNumberFormat="1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2" fontId="11" fillId="0" borderId="1" xfId="0" applyNumberFormat="1" applyFont="1" applyBorder="1" applyAlignment="1">
      <alignment horizontal="center" vertical="center"/>
    </xf>
    <xf numFmtId="0" fontId="7" fillId="4" borderId="1" xfId="0" applyFont="1" applyFill="1" applyBorder="1" applyAlignment="1">
      <alignment horizontal="justify" vertical="center" wrapText="1"/>
    </xf>
    <xf numFmtId="0" fontId="16" fillId="4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0" fillId="0" borderId="1" xfId="0" quotePrefix="1" applyNumberFormat="1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7" fillId="0" borderId="1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/>
    </xf>
    <xf numFmtId="0" fontId="10" fillId="0" borderId="1" xfId="0" quotePrefix="1" applyNumberFormat="1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1" fillId="3" borderId="1" xfId="0" applyNumberFormat="1" applyFont="1" applyFill="1" applyBorder="1" applyAlignment="1">
      <alignment horizontal="justify" vertical="center" wrapText="1"/>
    </xf>
    <xf numFmtId="0" fontId="11" fillId="3" borderId="1" xfId="0" applyFont="1" applyFill="1" applyBorder="1" applyAlignment="1">
      <alignment horizontal="justify" vertical="center" wrapText="1"/>
    </xf>
    <xf numFmtId="2" fontId="11" fillId="0" borderId="1" xfId="0" applyNumberFormat="1" applyFont="1" applyBorder="1" applyAlignment="1">
      <alignment horizontal="center" vertical="center"/>
    </xf>
    <xf numFmtId="0" fontId="20" fillId="2" borderId="1" xfId="0" applyNumberFormat="1" applyFont="1" applyFill="1" applyBorder="1" applyAlignment="1">
      <alignment horizontal="justify" vertical="center" wrapText="1"/>
    </xf>
    <xf numFmtId="0" fontId="11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/>
    </xf>
    <xf numFmtId="166" fontId="11" fillId="0" borderId="0" xfId="0" applyNumberFormat="1" applyFont="1"/>
    <xf numFmtId="0" fontId="11" fillId="0" borderId="1" xfId="0" applyFont="1" applyBorder="1" applyAlignment="1">
      <alignment horizontal="center" vertical="center"/>
    </xf>
    <xf numFmtId="0" fontId="10" fillId="0" borderId="1" xfId="0" quotePrefix="1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2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0" borderId="1" xfId="0" quotePrefix="1" applyNumberFormat="1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0" fillId="0" borderId="1" xfId="0" quotePrefix="1" applyNumberFormat="1" applyFont="1" applyFill="1" applyBorder="1" applyAlignment="1">
      <alignment horizontal="justify" vertical="center" wrapText="1"/>
    </xf>
    <xf numFmtId="0" fontId="1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4" fillId="0" borderId="2" xfId="0" quotePrefix="1" applyNumberFormat="1" applyFont="1" applyFill="1" applyBorder="1" applyAlignment="1">
      <alignment horizontal="left" vertical="top" wrapText="1"/>
    </xf>
    <xf numFmtId="0" fontId="10" fillId="0" borderId="2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/>
    </xf>
    <xf numFmtId="0" fontId="9" fillId="0" borderId="1" xfId="0" applyFont="1" applyFill="1" applyBorder="1" applyAlignment="1">
      <alignment horizontal="justify" vertical="center"/>
    </xf>
    <xf numFmtId="0" fontId="11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0" borderId="1" xfId="0" quotePrefix="1" applyNumberFormat="1" applyFont="1" applyFill="1" applyBorder="1" applyAlignment="1">
      <alignment horizontal="justify" vertical="center" wrapText="1"/>
    </xf>
    <xf numFmtId="2" fontId="11" fillId="0" borderId="1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left" vertical="center" wrapText="1"/>
    </xf>
    <xf numFmtId="0" fontId="10" fillId="0" borderId="3" xfId="0" quotePrefix="1" applyNumberFormat="1" applyFont="1" applyFill="1" applyBorder="1" applyAlignment="1">
      <alignment horizontal="left" vertical="center" wrapText="1"/>
    </xf>
    <xf numFmtId="0" fontId="10" fillId="0" borderId="2" xfId="0" applyNumberFormat="1" applyFont="1" applyFill="1" applyBorder="1" applyAlignment="1">
      <alignment horizontal="left" vertical="top" wrapText="1"/>
    </xf>
    <xf numFmtId="0" fontId="20" fillId="0" borderId="1" xfId="0" quotePrefix="1" applyNumberFormat="1" applyFont="1" applyFill="1" applyBorder="1" applyAlignment="1">
      <alignment horizontal="justify" vertical="center" wrapText="1"/>
    </xf>
    <xf numFmtId="0" fontId="11" fillId="0" borderId="0" xfId="0" applyFont="1" applyAlignment="1">
      <alignment wrapText="1"/>
    </xf>
    <xf numFmtId="0" fontId="17" fillId="0" borderId="0" xfId="0" applyFont="1" applyAlignment="1">
      <alignment wrapText="1"/>
    </xf>
    <xf numFmtId="2" fontId="11" fillId="3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0" fillId="0" borderId="1" xfId="0" quotePrefix="1" applyNumberFormat="1" applyFont="1" applyFill="1" applyBorder="1" applyAlignment="1">
      <alignment horizontal="justify" vertical="center" wrapText="1"/>
    </xf>
    <xf numFmtId="2" fontId="11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64" fontId="16" fillId="0" borderId="1" xfId="4" applyFont="1" applyBorder="1" applyAlignment="1">
      <alignment horizontal="center" vertical="center"/>
    </xf>
    <xf numFmtId="164" fontId="18" fillId="0" borderId="1" xfId="4" applyFont="1" applyBorder="1" applyAlignment="1">
      <alignment horizontal="center" vertical="center"/>
    </xf>
    <xf numFmtId="164" fontId="16" fillId="4" borderId="1" xfId="4" applyFont="1" applyFill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2" fillId="0" borderId="1" xfId="0" applyFont="1" applyFill="1" applyBorder="1" applyAlignment="1">
      <alignment horizontal="justify" vertical="center" wrapText="1"/>
    </xf>
    <xf numFmtId="2" fontId="11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center"/>
    </xf>
    <xf numFmtId="0" fontId="10" fillId="0" borderId="3" xfId="0" quotePrefix="1" applyNumberFormat="1" applyFont="1" applyFill="1" applyBorder="1" applyAlignment="1">
      <alignment horizontal="left" vertical="center" wrapText="1"/>
    </xf>
    <xf numFmtId="0" fontId="10" fillId="0" borderId="6" xfId="0" quotePrefix="1" applyNumberFormat="1" applyFont="1" applyFill="1" applyBorder="1" applyAlignment="1">
      <alignment horizontal="left" vertical="center" wrapText="1"/>
    </xf>
    <xf numFmtId="0" fontId="10" fillId="0" borderId="7" xfId="0" quotePrefix="1" applyNumberFormat="1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justify" vertical="center" wrapText="1"/>
    </xf>
    <xf numFmtId="0" fontId="10" fillId="0" borderId="1" xfId="0" applyNumberFormat="1" applyFont="1" applyFill="1" applyBorder="1" applyAlignment="1">
      <alignment horizontal="justify" vertical="center" wrapText="1"/>
    </xf>
    <xf numFmtId="0" fontId="10" fillId="0" borderId="1" xfId="0" quotePrefix="1" applyNumberFormat="1" applyFont="1" applyFill="1" applyBorder="1" applyAlignment="1">
      <alignment horizontal="justify" vertical="center" wrapText="1"/>
    </xf>
    <xf numFmtId="0" fontId="4" fillId="0" borderId="3" xfId="0" quotePrefix="1" applyNumberFormat="1" applyFont="1" applyFill="1" applyBorder="1" applyAlignment="1">
      <alignment horizontal="left" vertical="center" wrapText="1"/>
    </xf>
    <xf numFmtId="0" fontId="4" fillId="0" borderId="6" xfId="0" quotePrefix="1" applyNumberFormat="1" applyFont="1" applyFill="1" applyBorder="1" applyAlignment="1">
      <alignment horizontal="left" vertical="center" wrapText="1"/>
    </xf>
    <xf numFmtId="0" fontId="4" fillId="0" borderId="4" xfId="0" quotePrefix="1" applyNumberFormat="1" applyFont="1" applyFill="1" applyBorder="1" applyAlignment="1">
      <alignment horizontal="left" vertical="center" wrapText="1"/>
    </xf>
    <xf numFmtId="2" fontId="11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1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 applyProtection="1">
      <alignment horizontal="justify" vertical="center" wrapText="1"/>
      <protection locked="0"/>
    </xf>
    <xf numFmtId="0" fontId="0" fillId="0" borderId="1" xfId="0" applyBorder="1" applyAlignment="1">
      <alignment horizontal="justify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3" borderId="1" xfId="0" applyNumberFormat="1" applyFont="1" applyFill="1" applyBorder="1" applyAlignment="1">
      <alignment horizontal="justify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6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20" fillId="0" borderId="2" xfId="0" quotePrefix="1" applyNumberFormat="1" applyFont="1" applyBorder="1" applyAlignment="1">
      <alignment horizontal="left" vertical="top" wrapText="1"/>
    </xf>
  </cellXfs>
  <cellStyles count="5">
    <cellStyle name="Обычный" xfId="0" builtinId="0"/>
    <cellStyle name="Обычный 2" xfId="2"/>
    <cellStyle name="Обычный_Лист1" xfId="1"/>
    <cellStyle name="Обычный_Лист1_1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5"/>
  <sheetViews>
    <sheetView workbookViewId="0">
      <selection activeCell="F6" sqref="F6"/>
    </sheetView>
  </sheetViews>
  <sheetFormatPr defaultRowHeight="15.75"/>
  <cols>
    <col min="1" max="1" width="5.7109375" style="13" customWidth="1"/>
    <col min="2" max="2" width="52.28515625" style="56" customWidth="1"/>
    <col min="3" max="4" width="7.42578125" style="45" customWidth="1"/>
    <col min="5" max="5" width="12.7109375" style="45" customWidth="1"/>
    <col min="6" max="6" width="7.5703125" style="45" customWidth="1"/>
    <col min="7" max="7" width="13.5703125" style="42" customWidth="1"/>
    <col min="8" max="8" width="13.140625" style="42" customWidth="1"/>
    <col min="9" max="9" width="12.7109375" style="42" customWidth="1"/>
    <col min="10" max="10" width="9.140625" style="13"/>
    <col min="11" max="13" width="9.5703125" style="13" bestFit="1" customWidth="1"/>
    <col min="14" max="16384" width="9.140625" style="13"/>
  </cols>
  <sheetData>
    <row r="1" spans="1:9" ht="30" customHeight="1">
      <c r="F1" s="119" t="s">
        <v>432</v>
      </c>
    </row>
    <row r="2" spans="1:9">
      <c r="F2" s="118" t="s">
        <v>429</v>
      </c>
    </row>
    <row r="3" spans="1:9">
      <c r="F3" s="118" t="s">
        <v>430</v>
      </c>
    </row>
    <row r="4" spans="1:9">
      <c r="F4" s="118" t="s">
        <v>482</v>
      </c>
    </row>
    <row r="5" spans="1:9">
      <c r="F5" s="118" t="s">
        <v>483</v>
      </c>
    </row>
    <row r="6" spans="1:9">
      <c r="F6" s="118" t="s">
        <v>549</v>
      </c>
    </row>
    <row r="9" spans="1:9">
      <c r="A9" s="244" t="s">
        <v>13</v>
      </c>
      <c r="B9" s="244"/>
      <c r="C9" s="244"/>
      <c r="D9" s="244"/>
      <c r="E9" s="244"/>
      <c r="F9" s="244"/>
      <c r="G9" s="244"/>
      <c r="H9" s="244"/>
      <c r="I9" s="244"/>
    </row>
    <row r="10" spans="1:9">
      <c r="A10" s="244" t="s">
        <v>484</v>
      </c>
      <c r="B10" s="244"/>
      <c r="C10" s="244"/>
      <c r="D10" s="244"/>
      <c r="E10" s="244"/>
      <c r="F10" s="244"/>
      <c r="G10" s="244"/>
      <c r="H10" s="244"/>
      <c r="I10" s="244"/>
    </row>
    <row r="11" spans="1:9">
      <c r="A11" s="120"/>
      <c r="B11" s="120"/>
      <c r="C11" s="120"/>
      <c r="D11" s="120"/>
      <c r="E11" s="120"/>
      <c r="F11" s="120"/>
      <c r="G11" s="120"/>
      <c r="H11" s="120"/>
      <c r="I11" s="120"/>
    </row>
    <row r="12" spans="1:9">
      <c r="A12" s="120"/>
      <c r="B12" s="120"/>
      <c r="C12" s="120"/>
      <c r="D12" s="120"/>
      <c r="E12" s="120"/>
      <c r="F12" s="120"/>
      <c r="G12" s="120"/>
      <c r="H12" s="120"/>
      <c r="I12" s="120"/>
    </row>
    <row r="13" spans="1:9">
      <c r="A13" s="58"/>
      <c r="B13" s="59"/>
      <c r="C13" s="60"/>
      <c r="D13" s="60"/>
      <c r="E13" s="60"/>
      <c r="F13" s="60"/>
      <c r="G13" s="37"/>
    </row>
    <row r="14" spans="1:9" ht="21" customHeight="1">
      <c r="A14" s="14"/>
      <c r="B14" s="43"/>
      <c r="C14" s="44"/>
      <c r="D14" s="44"/>
      <c r="E14" s="44"/>
      <c r="H14" s="37"/>
      <c r="I14" s="37" t="s">
        <v>0</v>
      </c>
    </row>
    <row r="15" spans="1:9" ht="57.75" customHeight="1">
      <c r="A15" s="1" t="s">
        <v>1</v>
      </c>
      <c r="B15" s="1" t="s">
        <v>2</v>
      </c>
      <c r="C15" s="2" t="s">
        <v>3</v>
      </c>
      <c r="D15" s="2" t="s">
        <v>4</v>
      </c>
      <c r="E15" s="2" t="s">
        <v>5</v>
      </c>
      <c r="F15" s="2" t="s">
        <v>6</v>
      </c>
      <c r="G15" s="8" t="s">
        <v>14</v>
      </c>
      <c r="H15" s="8" t="s">
        <v>15</v>
      </c>
      <c r="I15" s="8" t="s">
        <v>485</v>
      </c>
    </row>
    <row r="16" spans="1:9" ht="18" customHeight="1">
      <c r="A16" s="3"/>
      <c r="B16" s="2" t="s">
        <v>7</v>
      </c>
      <c r="C16" s="2" t="s">
        <v>8</v>
      </c>
      <c r="D16" s="2" t="s">
        <v>9</v>
      </c>
      <c r="E16" s="2" t="s">
        <v>10</v>
      </c>
      <c r="F16" s="2" t="s">
        <v>11</v>
      </c>
      <c r="G16" s="8" t="s">
        <v>12</v>
      </c>
      <c r="H16" s="46">
        <v>7</v>
      </c>
      <c r="I16" s="46">
        <v>8</v>
      </c>
    </row>
    <row r="17" spans="1:13" ht="31.5">
      <c r="A17" s="122">
        <v>1</v>
      </c>
      <c r="B17" s="77" t="s">
        <v>16</v>
      </c>
      <c r="C17" s="75" t="s">
        <v>17</v>
      </c>
      <c r="D17" s="75"/>
      <c r="E17" s="75"/>
      <c r="F17" s="75"/>
      <c r="G17" s="76">
        <f>G18+G43+G49+G89+G59+G83</f>
        <v>123573.9</v>
      </c>
      <c r="H17" s="76">
        <f t="shared" ref="H17:I17" si="0">H18+H43+H49+H89+H59+H83</f>
        <v>107555.88</v>
      </c>
      <c r="I17" s="76">
        <f t="shared" si="0"/>
        <v>92755.88</v>
      </c>
    </row>
    <row r="18" spans="1:13">
      <c r="A18" s="122">
        <v>2</v>
      </c>
      <c r="B18" s="12" t="s">
        <v>56</v>
      </c>
      <c r="C18" s="39" t="s">
        <v>17</v>
      </c>
      <c r="D18" s="39" t="s">
        <v>59</v>
      </c>
      <c r="E18" s="39"/>
      <c r="F18" s="39"/>
      <c r="G18" s="53">
        <f>G19+G24+G34</f>
        <v>16261.939999999999</v>
      </c>
      <c r="H18" s="53">
        <f>H19+H24+H34</f>
        <v>16261.939999999999</v>
      </c>
      <c r="I18" s="53">
        <f>I19+I24+I34</f>
        <v>16261.939999999999</v>
      </c>
    </row>
    <row r="19" spans="1:13" ht="63">
      <c r="A19" s="189">
        <v>3</v>
      </c>
      <c r="B19" s="124" t="s">
        <v>27</v>
      </c>
      <c r="C19" s="123" t="s">
        <v>17</v>
      </c>
      <c r="D19" s="123" t="s">
        <v>433</v>
      </c>
      <c r="E19" s="123"/>
      <c r="F19" s="123"/>
      <c r="G19" s="131">
        <f>G20</f>
        <v>58.8</v>
      </c>
      <c r="H19" s="131">
        <f t="shared" ref="H19:I19" si="1">H20</f>
        <v>58.8</v>
      </c>
      <c r="I19" s="131">
        <f t="shared" si="1"/>
        <v>58.8</v>
      </c>
    </row>
    <row r="20" spans="1:13" ht="31.5">
      <c r="A20" s="189">
        <v>4</v>
      </c>
      <c r="B20" s="121" t="s">
        <v>28</v>
      </c>
      <c r="C20" s="123" t="s">
        <v>17</v>
      </c>
      <c r="D20" s="123" t="s">
        <v>433</v>
      </c>
      <c r="E20" s="123">
        <v>9210000000</v>
      </c>
      <c r="F20" s="123"/>
      <c r="G20" s="131">
        <f>G21</f>
        <v>58.8</v>
      </c>
      <c r="H20" s="131">
        <f t="shared" ref="H20:I20" si="2">H21</f>
        <v>58.8</v>
      </c>
      <c r="I20" s="131">
        <f t="shared" si="2"/>
        <v>58.8</v>
      </c>
    </row>
    <row r="21" spans="1:13" ht="63">
      <c r="A21" s="189">
        <v>5</v>
      </c>
      <c r="B21" s="121" t="s">
        <v>29</v>
      </c>
      <c r="C21" s="123" t="s">
        <v>17</v>
      </c>
      <c r="D21" s="123" t="s">
        <v>433</v>
      </c>
      <c r="E21" s="123">
        <v>9210075140</v>
      </c>
      <c r="F21" s="123"/>
      <c r="G21" s="131">
        <f>G22</f>
        <v>58.8</v>
      </c>
      <c r="H21" s="131">
        <f t="shared" ref="H21:I21" si="3">H22</f>
        <v>58.8</v>
      </c>
      <c r="I21" s="131">
        <f t="shared" si="3"/>
        <v>58.8</v>
      </c>
    </row>
    <row r="22" spans="1:13">
      <c r="A22" s="189">
        <v>6</v>
      </c>
      <c r="B22" s="124" t="s">
        <v>30</v>
      </c>
      <c r="C22" s="123" t="s">
        <v>17</v>
      </c>
      <c r="D22" s="123" t="s">
        <v>433</v>
      </c>
      <c r="E22" s="123">
        <v>9210075140</v>
      </c>
      <c r="F22" s="123">
        <v>500</v>
      </c>
      <c r="G22" s="131">
        <f>G23</f>
        <v>58.8</v>
      </c>
      <c r="H22" s="131">
        <f t="shared" ref="H22:I22" si="4">H23</f>
        <v>58.8</v>
      </c>
      <c r="I22" s="131">
        <f t="shared" si="4"/>
        <v>58.8</v>
      </c>
    </row>
    <row r="23" spans="1:13">
      <c r="A23" s="189">
        <v>7</v>
      </c>
      <c r="B23" s="124" t="s">
        <v>31</v>
      </c>
      <c r="C23" s="123" t="s">
        <v>17</v>
      </c>
      <c r="D23" s="123" t="s">
        <v>433</v>
      </c>
      <c r="E23" s="123">
        <v>9210075140</v>
      </c>
      <c r="F23" s="123">
        <v>530</v>
      </c>
      <c r="G23" s="131">
        <v>58.8</v>
      </c>
      <c r="H23" s="131">
        <v>58.8</v>
      </c>
      <c r="I23" s="131">
        <v>58.8</v>
      </c>
      <c r="K23" s="13">
        <v>58.8</v>
      </c>
      <c r="L23" s="13">
        <v>58.8</v>
      </c>
      <c r="M23" s="13">
        <v>58.8</v>
      </c>
    </row>
    <row r="24" spans="1:13" ht="47.25">
      <c r="A24" s="189">
        <v>8</v>
      </c>
      <c r="B24" s="124" t="s">
        <v>18</v>
      </c>
      <c r="C24" s="123" t="s">
        <v>17</v>
      </c>
      <c r="D24" s="123" t="s">
        <v>19</v>
      </c>
      <c r="E24" s="123"/>
      <c r="F24" s="123"/>
      <c r="G24" s="131">
        <f>G25</f>
        <v>10203.14</v>
      </c>
      <c r="H24" s="131">
        <f t="shared" ref="H24:I26" si="5">H25</f>
        <v>10203.14</v>
      </c>
      <c r="I24" s="131">
        <f t="shared" si="5"/>
        <v>10203.14</v>
      </c>
    </row>
    <row r="25" spans="1:13" ht="31.5">
      <c r="A25" s="189">
        <v>9</v>
      </c>
      <c r="B25" s="121" t="s">
        <v>20</v>
      </c>
      <c r="C25" s="123" t="s">
        <v>17</v>
      </c>
      <c r="D25" s="123" t="s">
        <v>19</v>
      </c>
      <c r="E25" s="123" t="s">
        <v>23</v>
      </c>
      <c r="F25" s="123"/>
      <c r="G25" s="131">
        <f>G26</f>
        <v>10203.14</v>
      </c>
      <c r="H25" s="131">
        <f t="shared" si="5"/>
        <v>10203.14</v>
      </c>
      <c r="I25" s="131">
        <f t="shared" si="5"/>
        <v>10203.14</v>
      </c>
    </row>
    <row r="26" spans="1:13" ht="47.25">
      <c r="A26" s="189">
        <v>10</v>
      </c>
      <c r="B26" s="121" t="s">
        <v>21</v>
      </c>
      <c r="C26" s="123" t="s">
        <v>17</v>
      </c>
      <c r="D26" s="123" t="s">
        <v>19</v>
      </c>
      <c r="E26" s="123" t="s">
        <v>22</v>
      </c>
      <c r="F26" s="123"/>
      <c r="G26" s="131">
        <f>G27</f>
        <v>10203.14</v>
      </c>
      <c r="H26" s="131">
        <f t="shared" si="5"/>
        <v>10203.14</v>
      </c>
      <c r="I26" s="131">
        <f t="shared" si="5"/>
        <v>10203.14</v>
      </c>
    </row>
    <row r="27" spans="1:13" ht="110.25">
      <c r="A27" s="189">
        <v>11</v>
      </c>
      <c r="B27" s="90" t="s">
        <v>366</v>
      </c>
      <c r="C27" s="123" t="s">
        <v>17</v>
      </c>
      <c r="D27" s="123" t="s">
        <v>19</v>
      </c>
      <c r="E27" s="123" t="s">
        <v>24</v>
      </c>
      <c r="F27" s="123"/>
      <c r="G27" s="131">
        <f>G28+G30+G32</f>
        <v>10203.14</v>
      </c>
      <c r="H27" s="213">
        <f t="shared" ref="H27:I27" si="6">H28+H30+H32</f>
        <v>10203.14</v>
      </c>
      <c r="I27" s="213">
        <f t="shared" si="6"/>
        <v>10203.14</v>
      </c>
    </row>
    <row r="28" spans="1:13" ht="78.75">
      <c r="A28" s="189">
        <v>12</v>
      </c>
      <c r="B28" s="124" t="s">
        <v>25</v>
      </c>
      <c r="C28" s="123" t="s">
        <v>17</v>
      </c>
      <c r="D28" s="123" t="s">
        <v>19</v>
      </c>
      <c r="E28" s="123" t="s">
        <v>24</v>
      </c>
      <c r="F28" s="123">
        <v>100</v>
      </c>
      <c r="G28" s="131">
        <f>G29</f>
        <v>8651.56</v>
      </c>
      <c r="H28" s="131">
        <f t="shared" ref="H28:I28" si="7">H29</f>
        <v>8651.56</v>
      </c>
      <c r="I28" s="131">
        <f t="shared" si="7"/>
        <v>8651.56</v>
      </c>
    </row>
    <row r="29" spans="1:13" ht="31.5">
      <c r="A29" s="189">
        <v>13</v>
      </c>
      <c r="B29" s="124" t="s">
        <v>26</v>
      </c>
      <c r="C29" s="123" t="s">
        <v>17</v>
      </c>
      <c r="D29" s="123" t="s">
        <v>19</v>
      </c>
      <c r="E29" s="123" t="s">
        <v>24</v>
      </c>
      <c r="F29" s="123">
        <v>120</v>
      </c>
      <c r="G29" s="131">
        <v>8651.56</v>
      </c>
      <c r="H29" s="143">
        <v>8651.56</v>
      </c>
      <c r="I29" s="143">
        <v>8651.56</v>
      </c>
    </row>
    <row r="30" spans="1:13" ht="31.5">
      <c r="A30" s="189">
        <v>14</v>
      </c>
      <c r="B30" s="124" t="s">
        <v>32</v>
      </c>
      <c r="C30" s="123" t="s">
        <v>17</v>
      </c>
      <c r="D30" s="123" t="s">
        <v>19</v>
      </c>
      <c r="E30" s="123" t="s">
        <v>24</v>
      </c>
      <c r="F30" s="123">
        <v>200</v>
      </c>
      <c r="G30" s="131">
        <f>G31</f>
        <v>1549.58</v>
      </c>
      <c r="H30" s="131">
        <f t="shared" ref="H30:I30" si="8">H31</f>
        <v>1549.58</v>
      </c>
      <c r="I30" s="131">
        <f t="shared" si="8"/>
        <v>1549.58</v>
      </c>
    </row>
    <row r="31" spans="1:13" ht="47.25">
      <c r="A31" s="189">
        <v>15</v>
      </c>
      <c r="B31" s="124" t="s">
        <v>33</v>
      </c>
      <c r="C31" s="123" t="s">
        <v>17</v>
      </c>
      <c r="D31" s="123" t="s">
        <v>19</v>
      </c>
      <c r="E31" s="123" t="s">
        <v>24</v>
      </c>
      <c r="F31" s="123">
        <v>240</v>
      </c>
      <c r="G31" s="131">
        <f>1551.58-2</f>
        <v>1549.58</v>
      </c>
      <c r="H31" s="213">
        <f t="shared" ref="H31:I31" si="9">1551.58-2</f>
        <v>1549.58</v>
      </c>
      <c r="I31" s="213">
        <f t="shared" si="9"/>
        <v>1549.58</v>
      </c>
    </row>
    <row r="32" spans="1:13">
      <c r="A32" s="209">
        <v>16</v>
      </c>
      <c r="B32" s="90" t="s">
        <v>67</v>
      </c>
      <c r="C32" s="211" t="s">
        <v>17</v>
      </c>
      <c r="D32" s="211" t="s">
        <v>19</v>
      </c>
      <c r="E32" s="211" t="s">
        <v>24</v>
      </c>
      <c r="F32" s="211">
        <v>800</v>
      </c>
      <c r="G32" s="213">
        <f>G33</f>
        <v>2</v>
      </c>
      <c r="H32" s="213">
        <f t="shared" ref="H32:I32" si="10">H33</f>
        <v>2</v>
      </c>
      <c r="I32" s="213">
        <f t="shared" si="10"/>
        <v>2</v>
      </c>
    </row>
    <row r="33" spans="1:11">
      <c r="A33" s="209">
        <v>17</v>
      </c>
      <c r="B33" s="90" t="s">
        <v>225</v>
      </c>
      <c r="C33" s="211" t="s">
        <v>17</v>
      </c>
      <c r="D33" s="211" t="s">
        <v>19</v>
      </c>
      <c r="E33" s="211" t="s">
        <v>24</v>
      </c>
      <c r="F33" s="211">
        <v>850</v>
      </c>
      <c r="G33" s="213">
        <v>2</v>
      </c>
      <c r="H33" s="213">
        <v>2</v>
      </c>
      <c r="I33" s="213">
        <v>2</v>
      </c>
    </row>
    <row r="34" spans="1:11">
      <c r="A34" s="189">
        <v>18</v>
      </c>
      <c r="B34" s="124" t="s">
        <v>70</v>
      </c>
      <c r="C34" s="123" t="s">
        <v>17</v>
      </c>
      <c r="D34" s="123" t="s">
        <v>190</v>
      </c>
      <c r="E34" s="123"/>
      <c r="F34" s="123"/>
      <c r="G34" s="131">
        <f>G35</f>
        <v>6000</v>
      </c>
      <c r="H34" s="131">
        <f t="shared" ref="H34:I35" si="11">H35</f>
        <v>6000</v>
      </c>
      <c r="I34" s="131">
        <f t="shared" si="11"/>
        <v>6000</v>
      </c>
    </row>
    <row r="35" spans="1:11" ht="31.5">
      <c r="A35" s="189">
        <v>19</v>
      </c>
      <c r="B35" s="121" t="s">
        <v>312</v>
      </c>
      <c r="C35" s="123" t="s">
        <v>17</v>
      </c>
      <c r="D35" s="123" t="s">
        <v>190</v>
      </c>
      <c r="E35" s="123" t="s">
        <v>61</v>
      </c>
      <c r="F35" s="123"/>
      <c r="G35" s="131">
        <f>G36</f>
        <v>6000</v>
      </c>
      <c r="H35" s="131">
        <f t="shared" si="11"/>
        <v>6000</v>
      </c>
      <c r="I35" s="131">
        <f t="shared" si="11"/>
        <v>6000</v>
      </c>
    </row>
    <row r="36" spans="1:11" ht="78.75">
      <c r="A36" s="242">
        <v>20</v>
      </c>
      <c r="B36" s="182" t="s">
        <v>515</v>
      </c>
      <c r="C36" s="123" t="s">
        <v>17</v>
      </c>
      <c r="D36" s="123" t="s">
        <v>190</v>
      </c>
      <c r="E36" s="123" t="s">
        <v>404</v>
      </c>
      <c r="F36" s="123"/>
      <c r="G36" s="131">
        <f>G37+G40</f>
        <v>6000</v>
      </c>
      <c r="H36" s="131">
        <f t="shared" ref="H36:I36" si="12">H37+H40</f>
        <v>6000</v>
      </c>
      <c r="I36" s="131">
        <f t="shared" si="12"/>
        <v>6000</v>
      </c>
    </row>
    <row r="37" spans="1:11" ht="94.5">
      <c r="A37" s="242">
        <v>21</v>
      </c>
      <c r="B37" s="140" t="s">
        <v>473</v>
      </c>
      <c r="C37" s="123" t="s">
        <v>17</v>
      </c>
      <c r="D37" s="123" t="s">
        <v>190</v>
      </c>
      <c r="E37" s="123" t="s">
        <v>406</v>
      </c>
      <c r="F37" s="123"/>
      <c r="G37" s="131">
        <f>G38</f>
        <v>2000</v>
      </c>
      <c r="H37" s="131">
        <f t="shared" ref="H37:I37" si="13">H38</f>
        <v>2000</v>
      </c>
      <c r="I37" s="131">
        <f t="shared" si="13"/>
        <v>2000</v>
      </c>
    </row>
    <row r="38" spans="1:11">
      <c r="A38" s="242">
        <v>22</v>
      </c>
      <c r="B38" s="124" t="s">
        <v>30</v>
      </c>
      <c r="C38" s="123" t="s">
        <v>17</v>
      </c>
      <c r="D38" s="123" t="s">
        <v>190</v>
      </c>
      <c r="E38" s="123" t="s">
        <v>406</v>
      </c>
      <c r="F38" s="123">
        <v>500</v>
      </c>
      <c r="G38" s="131">
        <f>G39</f>
        <v>2000</v>
      </c>
      <c r="H38" s="131">
        <f t="shared" ref="H38:I38" si="14">H39</f>
        <v>2000</v>
      </c>
      <c r="I38" s="131">
        <f t="shared" si="14"/>
        <v>2000</v>
      </c>
    </row>
    <row r="39" spans="1:11">
      <c r="A39" s="242">
        <v>23</v>
      </c>
      <c r="B39" s="124" t="s">
        <v>42</v>
      </c>
      <c r="C39" s="123" t="s">
        <v>17</v>
      </c>
      <c r="D39" s="123" t="s">
        <v>190</v>
      </c>
      <c r="E39" s="123" t="s">
        <v>406</v>
      </c>
      <c r="F39" s="123">
        <v>540</v>
      </c>
      <c r="G39" s="131">
        <v>2000</v>
      </c>
      <c r="H39" s="131">
        <v>2000</v>
      </c>
      <c r="I39" s="131">
        <v>2000</v>
      </c>
    </row>
    <row r="40" spans="1:11" ht="126">
      <c r="A40" s="242">
        <v>24</v>
      </c>
      <c r="B40" s="137" t="s">
        <v>474</v>
      </c>
      <c r="C40" s="123" t="s">
        <v>17</v>
      </c>
      <c r="D40" s="123" t="s">
        <v>190</v>
      </c>
      <c r="E40" s="123" t="s">
        <v>407</v>
      </c>
      <c r="F40" s="123"/>
      <c r="G40" s="131">
        <f>G41</f>
        <v>4000</v>
      </c>
      <c r="H40" s="131">
        <f t="shared" ref="H40:I41" si="15">H41</f>
        <v>4000</v>
      </c>
      <c r="I40" s="131">
        <f t="shared" si="15"/>
        <v>4000</v>
      </c>
    </row>
    <row r="41" spans="1:11">
      <c r="A41" s="242">
        <v>25</v>
      </c>
      <c r="B41" s="124" t="s">
        <v>30</v>
      </c>
      <c r="C41" s="123" t="s">
        <v>17</v>
      </c>
      <c r="D41" s="123" t="s">
        <v>190</v>
      </c>
      <c r="E41" s="123" t="s">
        <v>407</v>
      </c>
      <c r="F41" s="123">
        <v>500</v>
      </c>
      <c r="G41" s="131">
        <f>G42</f>
        <v>4000</v>
      </c>
      <c r="H41" s="131">
        <f t="shared" si="15"/>
        <v>4000</v>
      </c>
      <c r="I41" s="131">
        <f t="shared" si="15"/>
        <v>4000</v>
      </c>
    </row>
    <row r="42" spans="1:11">
      <c r="A42" s="242">
        <v>26</v>
      </c>
      <c r="B42" s="124" t="s">
        <v>42</v>
      </c>
      <c r="C42" s="123" t="s">
        <v>17</v>
      </c>
      <c r="D42" s="123" t="s">
        <v>190</v>
      </c>
      <c r="E42" s="123" t="s">
        <v>407</v>
      </c>
      <c r="F42" s="123">
        <v>540</v>
      </c>
      <c r="G42" s="131">
        <v>4000</v>
      </c>
      <c r="H42" s="131">
        <v>4000</v>
      </c>
      <c r="I42" s="131">
        <v>4000</v>
      </c>
    </row>
    <row r="43" spans="1:11">
      <c r="A43" s="242">
        <v>27</v>
      </c>
      <c r="B43" s="90" t="s">
        <v>34</v>
      </c>
      <c r="C43" s="123" t="s">
        <v>17</v>
      </c>
      <c r="D43" s="123" t="s">
        <v>434</v>
      </c>
      <c r="E43" s="123"/>
      <c r="F43" s="123"/>
      <c r="G43" s="131">
        <f>G44</f>
        <v>1366.9</v>
      </c>
      <c r="H43" s="131">
        <f t="shared" ref="H43:I43" si="16">H44</f>
        <v>0</v>
      </c>
      <c r="I43" s="131">
        <f t="shared" si="16"/>
        <v>0</v>
      </c>
    </row>
    <row r="44" spans="1:11">
      <c r="A44" s="242">
        <v>28</v>
      </c>
      <c r="B44" s="124" t="s">
        <v>35</v>
      </c>
      <c r="C44" s="123" t="s">
        <v>17</v>
      </c>
      <c r="D44" s="123" t="s">
        <v>435</v>
      </c>
      <c r="E44" s="123"/>
      <c r="F44" s="123"/>
      <c r="G44" s="131">
        <f>G46</f>
        <v>1366.9</v>
      </c>
      <c r="H44" s="131">
        <f t="shared" ref="H44:I44" si="17">H46</f>
        <v>0</v>
      </c>
      <c r="I44" s="131">
        <f t="shared" si="17"/>
        <v>0</v>
      </c>
    </row>
    <row r="45" spans="1:11" ht="31.5">
      <c r="A45" s="242">
        <v>29</v>
      </c>
      <c r="B45" s="124" t="s">
        <v>36</v>
      </c>
      <c r="C45" s="123" t="s">
        <v>17</v>
      </c>
      <c r="D45" s="123" t="s">
        <v>435</v>
      </c>
      <c r="E45" s="123">
        <v>9170000000</v>
      </c>
      <c r="F45" s="123"/>
      <c r="G45" s="131">
        <f>G46</f>
        <v>1366.9</v>
      </c>
      <c r="H45" s="131">
        <f t="shared" ref="H45:I47" si="18">H46</f>
        <v>0</v>
      </c>
      <c r="I45" s="131">
        <f t="shared" si="18"/>
        <v>0</v>
      </c>
    </row>
    <row r="46" spans="1:11" ht="94.5">
      <c r="A46" s="242">
        <v>30</v>
      </c>
      <c r="B46" s="124" t="s">
        <v>37</v>
      </c>
      <c r="C46" s="123" t="s">
        <v>17</v>
      </c>
      <c r="D46" s="123" t="s">
        <v>435</v>
      </c>
      <c r="E46" s="123">
        <v>9170051180</v>
      </c>
      <c r="F46" s="123"/>
      <c r="G46" s="131">
        <f>G47</f>
        <v>1366.9</v>
      </c>
      <c r="H46" s="131">
        <f t="shared" si="18"/>
        <v>0</v>
      </c>
      <c r="I46" s="131">
        <f t="shared" si="18"/>
        <v>0</v>
      </c>
      <c r="K46" s="13">
        <v>1366.9</v>
      </c>
    </row>
    <row r="47" spans="1:11">
      <c r="A47" s="242">
        <v>31</v>
      </c>
      <c r="B47" s="124" t="s">
        <v>30</v>
      </c>
      <c r="C47" s="123" t="s">
        <v>17</v>
      </c>
      <c r="D47" s="123" t="s">
        <v>435</v>
      </c>
      <c r="E47" s="123">
        <v>9170051180</v>
      </c>
      <c r="F47" s="123">
        <v>500</v>
      </c>
      <c r="G47" s="131">
        <f>G48</f>
        <v>1366.9</v>
      </c>
      <c r="H47" s="131">
        <f t="shared" si="18"/>
        <v>0</v>
      </c>
      <c r="I47" s="131">
        <f t="shared" si="18"/>
        <v>0</v>
      </c>
    </row>
    <row r="48" spans="1:11">
      <c r="A48" s="242">
        <v>32</v>
      </c>
      <c r="B48" s="124" t="s">
        <v>31</v>
      </c>
      <c r="C48" s="123" t="s">
        <v>17</v>
      </c>
      <c r="D48" s="123" t="s">
        <v>435</v>
      </c>
      <c r="E48" s="123">
        <v>9170051180</v>
      </c>
      <c r="F48" s="123">
        <v>530</v>
      </c>
      <c r="G48" s="131">
        <v>1366.9</v>
      </c>
      <c r="H48" s="131">
        <v>0</v>
      </c>
      <c r="I48" s="131">
        <v>0</v>
      </c>
    </row>
    <row r="49" spans="1:9">
      <c r="A49" s="242">
        <v>33</v>
      </c>
      <c r="B49" s="51" t="s">
        <v>38</v>
      </c>
      <c r="C49" s="123" t="s">
        <v>17</v>
      </c>
      <c r="D49" s="123" t="s">
        <v>436</v>
      </c>
      <c r="E49" s="123"/>
      <c r="F49" s="123"/>
      <c r="G49" s="131">
        <f>G51</f>
        <v>500</v>
      </c>
      <c r="H49" s="131">
        <f t="shared" ref="H49:I49" si="19">H51</f>
        <v>0</v>
      </c>
      <c r="I49" s="131">
        <f t="shared" si="19"/>
        <v>0</v>
      </c>
    </row>
    <row r="50" spans="1:9">
      <c r="A50" s="242">
        <v>34</v>
      </c>
      <c r="B50" s="41" t="s">
        <v>39</v>
      </c>
      <c r="C50" s="50" t="s">
        <v>17</v>
      </c>
      <c r="D50" s="50" t="s">
        <v>437</v>
      </c>
      <c r="E50" s="50"/>
      <c r="F50" s="123"/>
      <c r="G50" s="131">
        <f>G51</f>
        <v>500</v>
      </c>
      <c r="H50" s="131">
        <f t="shared" ref="H50:I51" si="20">H51</f>
        <v>0</v>
      </c>
      <c r="I50" s="131">
        <f t="shared" si="20"/>
        <v>0</v>
      </c>
    </row>
    <row r="51" spans="1:9" ht="36" customHeight="1">
      <c r="A51" s="242">
        <v>35</v>
      </c>
      <c r="B51" s="126" t="s">
        <v>40</v>
      </c>
      <c r="C51" s="50" t="s">
        <v>17</v>
      </c>
      <c r="D51" s="50" t="s">
        <v>437</v>
      </c>
      <c r="E51" s="123">
        <v>1300000000</v>
      </c>
      <c r="F51" s="123"/>
      <c r="G51" s="131">
        <f>G52</f>
        <v>500</v>
      </c>
      <c r="H51" s="131">
        <f t="shared" si="20"/>
        <v>0</v>
      </c>
      <c r="I51" s="131">
        <f t="shared" si="20"/>
        <v>0</v>
      </c>
    </row>
    <row r="52" spans="1:9">
      <c r="A52" s="242">
        <v>36</v>
      </c>
      <c r="B52" s="236" t="s">
        <v>80</v>
      </c>
      <c r="C52" s="50" t="s">
        <v>17</v>
      </c>
      <c r="D52" s="50" t="s">
        <v>437</v>
      </c>
      <c r="E52" s="123">
        <v>1390000000</v>
      </c>
      <c r="F52" s="123"/>
      <c r="G52" s="131">
        <f>G53+G56</f>
        <v>500</v>
      </c>
      <c r="H52" s="131">
        <f t="shared" ref="H52:I52" si="21">H53+H56</f>
        <v>0</v>
      </c>
      <c r="I52" s="131">
        <f t="shared" si="21"/>
        <v>0</v>
      </c>
    </row>
    <row r="53" spans="1:9" ht="47.25">
      <c r="A53" s="242">
        <v>37</v>
      </c>
      <c r="B53" s="126" t="s">
        <v>41</v>
      </c>
      <c r="C53" s="50" t="s">
        <v>17</v>
      </c>
      <c r="D53" s="50" t="s">
        <v>437</v>
      </c>
      <c r="E53" s="123">
        <v>1390084010</v>
      </c>
      <c r="F53" s="123"/>
      <c r="G53" s="131">
        <f>G54</f>
        <v>200</v>
      </c>
      <c r="H53" s="131">
        <f t="shared" ref="H53:I53" si="22">H54</f>
        <v>0</v>
      </c>
      <c r="I53" s="131">
        <f t="shared" si="22"/>
        <v>0</v>
      </c>
    </row>
    <row r="54" spans="1:9">
      <c r="A54" s="242">
        <v>38</v>
      </c>
      <c r="B54" s="124" t="s">
        <v>30</v>
      </c>
      <c r="C54" s="50" t="s">
        <v>17</v>
      </c>
      <c r="D54" s="50" t="s">
        <v>437</v>
      </c>
      <c r="E54" s="232">
        <v>1390084010</v>
      </c>
      <c r="F54" s="123">
        <v>500</v>
      </c>
      <c r="G54" s="131">
        <f>G55</f>
        <v>200</v>
      </c>
      <c r="H54" s="131">
        <f t="shared" ref="H54:I54" si="23">H55</f>
        <v>0</v>
      </c>
      <c r="I54" s="131">
        <f t="shared" si="23"/>
        <v>0</v>
      </c>
    </row>
    <row r="55" spans="1:9">
      <c r="A55" s="242">
        <v>39</v>
      </c>
      <c r="B55" s="124" t="s">
        <v>42</v>
      </c>
      <c r="C55" s="50" t="s">
        <v>17</v>
      </c>
      <c r="D55" s="50" t="s">
        <v>437</v>
      </c>
      <c r="E55" s="232">
        <v>1390084010</v>
      </c>
      <c r="F55" s="123">
        <v>540</v>
      </c>
      <c r="G55" s="131">
        <v>200</v>
      </c>
      <c r="H55" s="131">
        <v>0</v>
      </c>
      <c r="I55" s="131">
        <v>0</v>
      </c>
    </row>
    <row r="56" spans="1:9">
      <c r="A56" s="242">
        <v>40</v>
      </c>
      <c r="B56" s="41" t="s">
        <v>43</v>
      </c>
      <c r="C56" s="50" t="s">
        <v>17</v>
      </c>
      <c r="D56" s="50" t="s">
        <v>437</v>
      </c>
      <c r="E56" s="123">
        <v>1390084020</v>
      </c>
      <c r="F56" s="123"/>
      <c r="G56" s="131">
        <f>G57</f>
        <v>300</v>
      </c>
      <c r="H56" s="131">
        <f t="shared" ref="H56:I57" si="24">H57</f>
        <v>0</v>
      </c>
      <c r="I56" s="131">
        <f t="shared" si="24"/>
        <v>0</v>
      </c>
    </row>
    <row r="57" spans="1:9">
      <c r="A57" s="242">
        <v>41</v>
      </c>
      <c r="B57" s="124" t="s">
        <v>30</v>
      </c>
      <c r="C57" s="50" t="s">
        <v>17</v>
      </c>
      <c r="D57" s="50" t="s">
        <v>437</v>
      </c>
      <c r="E57" s="232">
        <v>1390084020</v>
      </c>
      <c r="F57" s="123">
        <v>500</v>
      </c>
      <c r="G57" s="131">
        <f>G58</f>
        <v>300</v>
      </c>
      <c r="H57" s="131">
        <f t="shared" si="24"/>
        <v>0</v>
      </c>
      <c r="I57" s="131">
        <f t="shared" si="24"/>
        <v>0</v>
      </c>
    </row>
    <row r="58" spans="1:9">
      <c r="A58" s="242">
        <v>42</v>
      </c>
      <c r="B58" s="124" t="s">
        <v>42</v>
      </c>
      <c r="C58" s="50" t="s">
        <v>17</v>
      </c>
      <c r="D58" s="50" t="s">
        <v>437</v>
      </c>
      <c r="E58" s="232">
        <v>1390084020</v>
      </c>
      <c r="F58" s="123">
        <v>540</v>
      </c>
      <c r="G58" s="131">
        <v>300</v>
      </c>
      <c r="H58" s="131">
        <v>0</v>
      </c>
      <c r="I58" s="131">
        <v>0</v>
      </c>
    </row>
    <row r="59" spans="1:9">
      <c r="A59" s="242">
        <v>43</v>
      </c>
      <c r="B59" s="121" t="s">
        <v>98</v>
      </c>
      <c r="C59" s="50" t="s">
        <v>17</v>
      </c>
      <c r="D59" s="50" t="s">
        <v>438</v>
      </c>
      <c r="E59" s="123"/>
      <c r="F59" s="123"/>
      <c r="G59" s="131">
        <f>G66+G77+G60</f>
        <v>24684.32</v>
      </c>
      <c r="H59" s="237">
        <f t="shared" ref="H59:I59" si="25">H66+H77+H60</f>
        <v>23800</v>
      </c>
      <c r="I59" s="237">
        <f t="shared" si="25"/>
        <v>9000</v>
      </c>
    </row>
    <row r="60" spans="1:9">
      <c r="A60" s="242">
        <v>44</v>
      </c>
      <c r="B60" s="233" t="s">
        <v>266</v>
      </c>
      <c r="C60" s="50" t="s">
        <v>17</v>
      </c>
      <c r="D60" s="50" t="s">
        <v>543</v>
      </c>
      <c r="E60" s="232"/>
      <c r="F60" s="232"/>
      <c r="G60" s="237">
        <f>G61</f>
        <v>15684.32</v>
      </c>
      <c r="H60" s="237">
        <f t="shared" ref="H60:I64" si="26">H61</f>
        <v>0</v>
      </c>
      <c r="I60" s="237">
        <f t="shared" si="26"/>
        <v>0</v>
      </c>
    </row>
    <row r="61" spans="1:9" ht="47.25">
      <c r="A61" s="242">
        <v>45</v>
      </c>
      <c r="B61" s="233" t="s">
        <v>327</v>
      </c>
      <c r="C61" s="50" t="s">
        <v>17</v>
      </c>
      <c r="D61" s="50" t="s">
        <v>543</v>
      </c>
      <c r="E61" s="232">
        <v>1200000000</v>
      </c>
      <c r="F61" s="232"/>
      <c r="G61" s="237">
        <f>G62</f>
        <v>15684.32</v>
      </c>
      <c r="H61" s="237">
        <f t="shared" si="26"/>
        <v>0</v>
      </c>
      <c r="I61" s="237">
        <f t="shared" si="26"/>
        <v>0</v>
      </c>
    </row>
    <row r="62" spans="1:9" ht="47.25">
      <c r="A62" s="242">
        <v>46</v>
      </c>
      <c r="B62" s="236" t="s">
        <v>328</v>
      </c>
      <c r="C62" s="50" t="s">
        <v>17</v>
      </c>
      <c r="D62" s="50" t="s">
        <v>543</v>
      </c>
      <c r="E62" s="232">
        <v>1210000000</v>
      </c>
      <c r="F62" s="232"/>
      <c r="G62" s="237">
        <f>G63</f>
        <v>15684.32</v>
      </c>
      <c r="H62" s="237">
        <f t="shared" si="26"/>
        <v>0</v>
      </c>
      <c r="I62" s="237">
        <f t="shared" si="26"/>
        <v>0</v>
      </c>
    </row>
    <row r="63" spans="1:9" ht="78.75">
      <c r="A63" s="242">
        <v>47</v>
      </c>
      <c r="B63" s="233" t="s">
        <v>544</v>
      </c>
      <c r="C63" s="50" t="s">
        <v>17</v>
      </c>
      <c r="D63" s="50" t="s">
        <v>543</v>
      </c>
      <c r="E63" s="232">
        <v>1210095020</v>
      </c>
      <c r="F63" s="232"/>
      <c r="G63" s="237">
        <f>G64</f>
        <v>15684.32</v>
      </c>
      <c r="H63" s="237">
        <f t="shared" si="26"/>
        <v>0</v>
      </c>
      <c r="I63" s="237">
        <f t="shared" si="26"/>
        <v>0</v>
      </c>
    </row>
    <row r="64" spans="1:9">
      <c r="A64" s="242">
        <v>48</v>
      </c>
      <c r="B64" s="233" t="s">
        <v>30</v>
      </c>
      <c r="C64" s="50" t="s">
        <v>17</v>
      </c>
      <c r="D64" s="50" t="s">
        <v>543</v>
      </c>
      <c r="E64" s="232">
        <v>1210095020</v>
      </c>
      <c r="F64" s="232">
        <v>500</v>
      </c>
      <c r="G64" s="237">
        <f>G65</f>
        <v>15684.32</v>
      </c>
      <c r="H64" s="237">
        <f t="shared" si="26"/>
        <v>0</v>
      </c>
      <c r="I64" s="237">
        <f t="shared" si="26"/>
        <v>0</v>
      </c>
    </row>
    <row r="65" spans="1:9">
      <c r="A65" s="242">
        <v>49</v>
      </c>
      <c r="B65" s="233" t="s">
        <v>545</v>
      </c>
      <c r="C65" s="50"/>
      <c r="D65" s="50"/>
      <c r="E65" s="232">
        <v>1210095020</v>
      </c>
      <c r="F65" s="232">
        <v>520</v>
      </c>
      <c r="G65" s="237">
        <v>15684.32</v>
      </c>
      <c r="H65" s="237">
        <v>0</v>
      </c>
      <c r="I65" s="237">
        <v>0</v>
      </c>
    </row>
    <row r="66" spans="1:9" ht="31.5">
      <c r="A66" s="242">
        <v>50</v>
      </c>
      <c r="B66" s="121" t="s">
        <v>398</v>
      </c>
      <c r="C66" s="50" t="s">
        <v>17</v>
      </c>
      <c r="D66" s="50" t="s">
        <v>439</v>
      </c>
      <c r="E66" s="123"/>
      <c r="F66" s="123"/>
      <c r="G66" s="131">
        <f>G67+G72</f>
        <v>5000</v>
      </c>
      <c r="H66" s="159">
        <f t="shared" ref="H66:I66" si="27">H67+H72</f>
        <v>19800</v>
      </c>
      <c r="I66" s="159">
        <f t="shared" si="27"/>
        <v>5000</v>
      </c>
    </row>
    <row r="67" spans="1:9" ht="47.25">
      <c r="A67" s="242">
        <v>51</v>
      </c>
      <c r="B67" s="121" t="s">
        <v>100</v>
      </c>
      <c r="C67" s="50" t="s">
        <v>17</v>
      </c>
      <c r="D67" s="50" t="s">
        <v>269</v>
      </c>
      <c r="E67" s="123" t="s">
        <v>101</v>
      </c>
      <c r="F67" s="123"/>
      <c r="G67" s="131">
        <f>G68</f>
        <v>5000</v>
      </c>
      <c r="H67" s="148">
        <f t="shared" ref="H67:I70" si="28">H68</f>
        <v>5000</v>
      </c>
      <c r="I67" s="148">
        <f t="shared" si="28"/>
        <v>5000</v>
      </c>
    </row>
    <row r="68" spans="1:9" ht="47.25">
      <c r="A68" s="189">
        <v>52</v>
      </c>
      <c r="B68" s="121" t="s">
        <v>315</v>
      </c>
      <c r="C68" s="50" t="s">
        <v>17</v>
      </c>
      <c r="D68" s="50" t="s">
        <v>439</v>
      </c>
      <c r="E68" s="123" t="s">
        <v>317</v>
      </c>
      <c r="F68" s="123"/>
      <c r="G68" s="131">
        <f>G69</f>
        <v>5000</v>
      </c>
      <c r="H68" s="131">
        <f t="shared" si="28"/>
        <v>5000</v>
      </c>
      <c r="I68" s="131">
        <f t="shared" si="28"/>
        <v>5000</v>
      </c>
    </row>
    <row r="69" spans="1:9" ht="47.25">
      <c r="A69" s="189">
        <v>53</v>
      </c>
      <c r="B69" s="121" t="s">
        <v>399</v>
      </c>
      <c r="C69" s="50" t="s">
        <v>17</v>
      </c>
      <c r="D69" s="50" t="s">
        <v>439</v>
      </c>
      <c r="E69" s="123" t="s">
        <v>400</v>
      </c>
      <c r="F69" s="123"/>
      <c r="G69" s="131">
        <f>G70</f>
        <v>5000</v>
      </c>
      <c r="H69" s="131">
        <f t="shared" si="28"/>
        <v>5000</v>
      </c>
      <c r="I69" s="131">
        <f t="shared" si="28"/>
        <v>5000</v>
      </c>
    </row>
    <row r="70" spans="1:9">
      <c r="A70" s="189">
        <v>54</v>
      </c>
      <c r="B70" s="124" t="s">
        <v>30</v>
      </c>
      <c r="C70" s="50" t="s">
        <v>17</v>
      </c>
      <c r="D70" s="50" t="s">
        <v>439</v>
      </c>
      <c r="E70" s="123" t="s">
        <v>400</v>
      </c>
      <c r="F70" s="123">
        <v>500</v>
      </c>
      <c r="G70" s="131">
        <f>G71</f>
        <v>5000</v>
      </c>
      <c r="H70" s="131">
        <f t="shared" si="28"/>
        <v>5000</v>
      </c>
      <c r="I70" s="131">
        <f t="shared" si="28"/>
        <v>5000</v>
      </c>
    </row>
    <row r="71" spans="1:9">
      <c r="A71" s="189">
        <v>55</v>
      </c>
      <c r="B71" s="124" t="s">
        <v>42</v>
      </c>
      <c r="C71" s="50" t="s">
        <v>17</v>
      </c>
      <c r="D71" s="50" t="s">
        <v>439</v>
      </c>
      <c r="E71" s="123" t="s">
        <v>400</v>
      </c>
      <c r="F71" s="123">
        <v>540</v>
      </c>
      <c r="G71" s="131">
        <v>5000</v>
      </c>
      <c r="H71" s="131">
        <v>5000</v>
      </c>
      <c r="I71" s="131">
        <v>5000</v>
      </c>
    </row>
    <row r="72" spans="1:9" ht="63">
      <c r="A72" s="189">
        <v>56</v>
      </c>
      <c r="B72" s="163" t="s">
        <v>320</v>
      </c>
      <c r="C72" s="50" t="s">
        <v>17</v>
      </c>
      <c r="D72" s="50" t="s">
        <v>439</v>
      </c>
      <c r="E72" s="158">
        <v>1000000000</v>
      </c>
      <c r="F72" s="158"/>
      <c r="G72" s="159">
        <f>G73</f>
        <v>0</v>
      </c>
      <c r="H72" s="159">
        <f t="shared" ref="H72:I75" si="29">H73</f>
        <v>14800</v>
      </c>
      <c r="I72" s="159">
        <f t="shared" si="29"/>
        <v>0</v>
      </c>
    </row>
    <row r="73" spans="1:9" ht="63">
      <c r="A73" s="189">
        <v>57</v>
      </c>
      <c r="B73" s="163" t="s">
        <v>322</v>
      </c>
      <c r="C73" s="50" t="s">
        <v>17</v>
      </c>
      <c r="D73" s="50" t="s">
        <v>439</v>
      </c>
      <c r="E73" s="158">
        <v>1020000000</v>
      </c>
      <c r="F73" s="158"/>
      <c r="G73" s="159">
        <f>G74</f>
        <v>0</v>
      </c>
      <c r="H73" s="159">
        <f t="shared" si="29"/>
        <v>14800</v>
      </c>
      <c r="I73" s="159">
        <f t="shared" si="29"/>
        <v>0</v>
      </c>
    </row>
    <row r="74" spans="1:9" ht="63">
      <c r="A74" s="189">
        <v>58</v>
      </c>
      <c r="B74" s="90" t="s">
        <v>500</v>
      </c>
      <c r="C74" s="50" t="s">
        <v>17</v>
      </c>
      <c r="D74" s="50" t="s">
        <v>439</v>
      </c>
      <c r="E74" s="158">
        <v>1020087080</v>
      </c>
      <c r="F74" s="158"/>
      <c r="G74" s="159">
        <f>G75</f>
        <v>0</v>
      </c>
      <c r="H74" s="159">
        <f t="shared" si="29"/>
        <v>14800</v>
      </c>
      <c r="I74" s="159">
        <f t="shared" si="29"/>
        <v>0</v>
      </c>
    </row>
    <row r="75" spans="1:9">
      <c r="A75" s="189">
        <v>59</v>
      </c>
      <c r="B75" s="160" t="s">
        <v>30</v>
      </c>
      <c r="C75" s="50" t="s">
        <v>17</v>
      </c>
      <c r="D75" s="50" t="s">
        <v>439</v>
      </c>
      <c r="E75" s="158">
        <v>1020087080</v>
      </c>
      <c r="F75" s="158"/>
      <c r="G75" s="159">
        <f>G76</f>
        <v>0</v>
      </c>
      <c r="H75" s="159">
        <f t="shared" si="29"/>
        <v>14800</v>
      </c>
      <c r="I75" s="159">
        <f t="shared" si="29"/>
        <v>0</v>
      </c>
    </row>
    <row r="76" spans="1:9">
      <c r="A76" s="189">
        <v>60</v>
      </c>
      <c r="B76" s="160" t="s">
        <v>42</v>
      </c>
      <c r="C76" s="50" t="s">
        <v>17</v>
      </c>
      <c r="D76" s="50" t="s">
        <v>439</v>
      </c>
      <c r="E76" s="158">
        <v>1020087080</v>
      </c>
      <c r="F76" s="158">
        <v>500</v>
      </c>
      <c r="G76" s="159">
        <v>0</v>
      </c>
      <c r="H76" s="159">
        <v>14800</v>
      </c>
      <c r="I76" s="159">
        <v>0</v>
      </c>
    </row>
    <row r="77" spans="1:9">
      <c r="A77" s="189">
        <v>61</v>
      </c>
      <c r="B77" s="90" t="s">
        <v>270</v>
      </c>
      <c r="C77" s="50" t="s">
        <v>17</v>
      </c>
      <c r="D77" s="50" t="s">
        <v>440</v>
      </c>
      <c r="E77" s="123"/>
      <c r="F77" s="123">
        <v>540</v>
      </c>
      <c r="G77" s="131">
        <f>G78</f>
        <v>4000</v>
      </c>
      <c r="H77" s="131">
        <f t="shared" ref="H77:I79" si="30">H78</f>
        <v>4000</v>
      </c>
      <c r="I77" s="131">
        <f t="shared" si="30"/>
        <v>4000</v>
      </c>
    </row>
    <row r="78" spans="1:9" ht="31.5">
      <c r="A78" s="189">
        <v>62</v>
      </c>
      <c r="B78" s="121" t="s">
        <v>312</v>
      </c>
      <c r="C78" s="50" t="s">
        <v>17</v>
      </c>
      <c r="D78" s="50" t="s">
        <v>440</v>
      </c>
      <c r="E78" s="123" t="s">
        <v>61</v>
      </c>
      <c r="F78" s="123"/>
      <c r="G78" s="131">
        <f>G79</f>
        <v>4000</v>
      </c>
      <c r="H78" s="131">
        <f t="shared" si="30"/>
        <v>4000</v>
      </c>
      <c r="I78" s="131">
        <f t="shared" si="30"/>
        <v>4000</v>
      </c>
    </row>
    <row r="79" spans="1:9" ht="78.75">
      <c r="A79" s="189">
        <v>63</v>
      </c>
      <c r="B79" s="121" t="s">
        <v>463</v>
      </c>
      <c r="C79" s="50" t="s">
        <v>17</v>
      </c>
      <c r="D79" s="50" t="s">
        <v>440</v>
      </c>
      <c r="E79" s="123" t="s">
        <v>404</v>
      </c>
      <c r="F79" s="123"/>
      <c r="G79" s="131">
        <f>G80</f>
        <v>4000</v>
      </c>
      <c r="H79" s="131">
        <f t="shared" si="30"/>
        <v>4000</v>
      </c>
      <c r="I79" s="131">
        <f t="shared" si="30"/>
        <v>4000</v>
      </c>
    </row>
    <row r="80" spans="1:9" ht="47.25">
      <c r="A80" s="189">
        <v>64</v>
      </c>
      <c r="B80" s="90" t="s">
        <v>403</v>
      </c>
      <c r="C80" s="50" t="s">
        <v>17</v>
      </c>
      <c r="D80" s="50" t="s">
        <v>440</v>
      </c>
      <c r="E80" s="123" t="s">
        <v>405</v>
      </c>
      <c r="F80" s="123"/>
      <c r="G80" s="131">
        <f>G81</f>
        <v>4000</v>
      </c>
      <c r="H80" s="131">
        <f t="shared" ref="H80:I81" si="31">H81</f>
        <v>4000</v>
      </c>
      <c r="I80" s="131">
        <f t="shared" si="31"/>
        <v>4000</v>
      </c>
    </row>
    <row r="81" spans="1:13">
      <c r="A81" s="189">
        <v>65</v>
      </c>
      <c r="B81" s="124" t="s">
        <v>30</v>
      </c>
      <c r="C81" s="50" t="s">
        <v>17</v>
      </c>
      <c r="D81" s="50" t="s">
        <v>440</v>
      </c>
      <c r="E81" s="123" t="s">
        <v>405</v>
      </c>
      <c r="F81" s="123">
        <v>500</v>
      </c>
      <c r="G81" s="131">
        <f>G82</f>
        <v>4000</v>
      </c>
      <c r="H81" s="131">
        <f t="shared" si="31"/>
        <v>4000</v>
      </c>
      <c r="I81" s="131">
        <f t="shared" si="31"/>
        <v>4000</v>
      </c>
    </row>
    <row r="82" spans="1:13">
      <c r="A82" s="189">
        <v>66</v>
      </c>
      <c r="B82" s="124" t="s">
        <v>42</v>
      </c>
      <c r="C82" s="50" t="s">
        <v>17</v>
      </c>
      <c r="D82" s="50" t="s">
        <v>440</v>
      </c>
      <c r="E82" s="123" t="s">
        <v>405</v>
      </c>
      <c r="F82" s="123">
        <v>540</v>
      </c>
      <c r="G82" s="131">
        <v>4000</v>
      </c>
      <c r="H82" s="131">
        <v>4000</v>
      </c>
      <c r="I82" s="131">
        <v>4000</v>
      </c>
    </row>
    <row r="83" spans="1:13" ht="31.5">
      <c r="A83" s="189">
        <v>67</v>
      </c>
      <c r="B83" s="90" t="s">
        <v>421</v>
      </c>
      <c r="C83" s="50" t="s">
        <v>17</v>
      </c>
      <c r="D83" s="50" t="s">
        <v>422</v>
      </c>
      <c r="E83" s="123"/>
      <c r="F83" s="123"/>
      <c r="G83" s="131">
        <f>G84</f>
        <v>162.5</v>
      </c>
      <c r="H83" s="131">
        <f t="shared" ref="H83:I87" si="32">H84</f>
        <v>162.5</v>
      </c>
      <c r="I83" s="131">
        <f t="shared" si="32"/>
        <v>162.5</v>
      </c>
    </row>
    <row r="84" spans="1:13" ht="30">
      <c r="A84" s="189">
        <v>68</v>
      </c>
      <c r="B84" s="125" t="s">
        <v>423</v>
      </c>
      <c r="C84" s="50" t="s">
        <v>17</v>
      </c>
      <c r="D84" s="50" t="s">
        <v>441</v>
      </c>
      <c r="E84" s="123"/>
      <c r="F84" s="123"/>
      <c r="G84" s="131">
        <f>G85</f>
        <v>162.5</v>
      </c>
      <c r="H84" s="131">
        <f t="shared" si="32"/>
        <v>162.5</v>
      </c>
      <c r="I84" s="131">
        <f t="shared" si="32"/>
        <v>162.5</v>
      </c>
    </row>
    <row r="85" spans="1:13" ht="31.5">
      <c r="A85" s="189">
        <v>69</v>
      </c>
      <c r="B85" s="90" t="s">
        <v>28</v>
      </c>
      <c r="C85" s="50" t="s">
        <v>17</v>
      </c>
      <c r="D85" s="50" t="s">
        <v>441</v>
      </c>
      <c r="E85" s="123">
        <v>9170000000</v>
      </c>
      <c r="F85" s="123"/>
      <c r="G85" s="131">
        <f>G86</f>
        <v>162.5</v>
      </c>
      <c r="H85" s="131">
        <f t="shared" si="32"/>
        <v>162.5</v>
      </c>
      <c r="I85" s="131">
        <f t="shared" si="32"/>
        <v>162.5</v>
      </c>
    </row>
    <row r="86" spans="1:13">
      <c r="A86" s="189">
        <v>70</v>
      </c>
      <c r="B86" s="124" t="s">
        <v>424</v>
      </c>
      <c r="C86" s="50" t="s">
        <v>17</v>
      </c>
      <c r="D86" s="50" t="s">
        <v>441</v>
      </c>
      <c r="E86" s="123">
        <v>9170000910</v>
      </c>
      <c r="F86" s="123"/>
      <c r="G86" s="131">
        <f>G87</f>
        <v>162.5</v>
      </c>
      <c r="H86" s="131">
        <f t="shared" si="32"/>
        <v>162.5</v>
      </c>
      <c r="I86" s="131">
        <f t="shared" si="32"/>
        <v>162.5</v>
      </c>
    </row>
    <row r="87" spans="1:13" ht="30">
      <c r="A87" s="189">
        <v>71</v>
      </c>
      <c r="B87" s="135" t="s">
        <v>425</v>
      </c>
      <c r="C87" s="50" t="s">
        <v>17</v>
      </c>
      <c r="D87" s="50" t="s">
        <v>441</v>
      </c>
      <c r="E87" s="123">
        <v>9170000910</v>
      </c>
      <c r="F87" s="123">
        <v>700</v>
      </c>
      <c r="G87" s="131">
        <f>G88</f>
        <v>162.5</v>
      </c>
      <c r="H87" s="131">
        <f t="shared" si="32"/>
        <v>162.5</v>
      </c>
      <c r="I87" s="131">
        <f t="shared" si="32"/>
        <v>162.5</v>
      </c>
    </row>
    <row r="88" spans="1:13">
      <c r="A88" s="189">
        <v>72</v>
      </c>
      <c r="B88" s="136" t="s">
        <v>426</v>
      </c>
      <c r="C88" s="50" t="s">
        <v>17</v>
      </c>
      <c r="D88" s="50" t="s">
        <v>441</v>
      </c>
      <c r="E88" s="123">
        <v>9170000910</v>
      </c>
      <c r="F88" s="123">
        <v>730</v>
      </c>
      <c r="G88" s="131">
        <v>162.5</v>
      </c>
      <c r="H88" s="131">
        <v>162.5</v>
      </c>
      <c r="I88" s="131">
        <v>162.5</v>
      </c>
    </row>
    <row r="89" spans="1:13" ht="45" customHeight="1">
      <c r="A89" s="189">
        <v>73</v>
      </c>
      <c r="B89" s="129" t="s">
        <v>367</v>
      </c>
      <c r="C89" s="50" t="s">
        <v>17</v>
      </c>
      <c r="D89" s="123" t="s">
        <v>442</v>
      </c>
      <c r="E89" s="123"/>
      <c r="F89" s="123"/>
      <c r="G89" s="131">
        <f>G90+G99</f>
        <v>80598.239999999991</v>
      </c>
      <c r="H89" s="131">
        <f>H90+H99</f>
        <v>67331.44</v>
      </c>
      <c r="I89" s="131">
        <f>I90+I99</f>
        <v>67331.44</v>
      </c>
    </row>
    <row r="90" spans="1:13" ht="47.25">
      <c r="A90" s="189">
        <v>74</v>
      </c>
      <c r="B90" s="124" t="s">
        <v>44</v>
      </c>
      <c r="C90" s="50" t="s">
        <v>17</v>
      </c>
      <c r="D90" s="123" t="s">
        <v>443</v>
      </c>
      <c r="E90" s="123"/>
      <c r="F90" s="123"/>
      <c r="G90" s="131">
        <f>G91</f>
        <v>46028.93</v>
      </c>
      <c r="H90" s="131">
        <f t="shared" ref="H90:I91" si="33">H91</f>
        <v>36762.130000000005</v>
      </c>
      <c r="I90" s="131">
        <f t="shared" si="33"/>
        <v>36762.130000000005</v>
      </c>
    </row>
    <row r="91" spans="1:13" ht="47.25">
      <c r="A91" s="189">
        <v>75</v>
      </c>
      <c r="B91" s="126" t="s">
        <v>45</v>
      </c>
      <c r="C91" s="50" t="s">
        <v>17</v>
      </c>
      <c r="D91" s="123" t="s">
        <v>443</v>
      </c>
      <c r="E91" s="123" t="s">
        <v>23</v>
      </c>
      <c r="F91" s="123"/>
      <c r="G91" s="131">
        <f>G92</f>
        <v>46028.93</v>
      </c>
      <c r="H91" s="131">
        <f t="shared" si="33"/>
        <v>36762.130000000005</v>
      </c>
      <c r="I91" s="131">
        <f t="shared" si="33"/>
        <v>36762.130000000005</v>
      </c>
    </row>
    <row r="92" spans="1:13" ht="78.75">
      <c r="A92" s="189">
        <v>76</v>
      </c>
      <c r="B92" s="126" t="s">
        <v>46</v>
      </c>
      <c r="C92" s="50" t="s">
        <v>17</v>
      </c>
      <c r="D92" s="123" t="s">
        <v>443</v>
      </c>
      <c r="E92" s="123" t="s">
        <v>47</v>
      </c>
      <c r="F92" s="123"/>
      <c r="G92" s="131">
        <f>G93+G96</f>
        <v>46028.93</v>
      </c>
      <c r="H92" s="131">
        <f>H93+H96</f>
        <v>36762.130000000005</v>
      </c>
      <c r="I92" s="131">
        <f>I93+I96</f>
        <v>36762.130000000005</v>
      </c>
    </row>
    <row r="93" spans="1:13" ht="78.75">
      <c r="A93" s="189">
        <v>77</v>
      </c>
      <c r="B93" s="126" t="s">
        <v>48</v>
      </c>
      <c r="C93" s="50" t="s">
        <v>17</v>
      </c>
      <c r="D93" s="123" t="s">
        <v>443</v>
      </c>
      <c r="E93" s="123" t="s">
        <v>49</v>
      </c>
      <c r="F93" s="123"/>
      <c r="G93" s="131">
        <f>G94</f>
        <v>18059.8</v>
      </c>
      <c r="H93" s="131">
        <f t="shared" ref="H93:I93" si="34">H94</f>
        <v>8793</v>
      </c>
      <c r="I93" s="131">
        <f t="shared" si="34"/>
        <v>8793</v>
      </c>
      <c r="K93" s="13">
        <v>18059.8</v>
      </c>
      <c r="L93" s="13">
        <v>8793</v>
      </c>
      <c r="M93" s="13">
        <v>8793</v>
      </c>
    </row>
    <row r="94" spans="1:13">
      <c r="A94" s="189">
        <v>78</v>
      </c>
      <c r="B94" s="124" t="s">
        <v>30</v>
      </c>
      <c r="C94" s="50" t="s">
        <v>17</v>
      </c>
      <c r="D94" s="123" t="s">
        <v>443</v>
      </c>
      <c r="E94" s="123" t="s">
        <v>49</v>
      </c>
      <c r="F94" s="123">
        <v>500</v>
      </c>
      <c r="G94" s="131">
        <f>G95</f>
        <v>18059.8</v>
      </c>
      <c r="H94" s="131">
        <f t="shared" ref="H94:I94" si="35">H95</f>
        <v>8793</v>
      </c>
      <c r="I94" s="131">
        <f t="shared" si="35"/>
        <v>8793</v>
      </c>
    </row>
    <row r="95" spans="1:13">
      <c r="A95" s="189">
        <v>79</v>
      </c>
      <c r="B95" s="124" t="s">
        <v>50</v>
      </c>
      <c r="C95" s="50" t="s">
        <v>17</v>
      </c>
      <c r="D95" s="123" t="s">
        <v>443</v>
      </c>
      <c r="E95" s="123" t="s">
        <v>49</v>
      </c>
      <c r="F95" s="123">
        <v>510</v>
      </c>
      <c r="G95" s="131">
        <v>18059.8</v>
      </c>
      <c r="H95" s="131">
        <v>8793</v>
      </c>
      <c r="I95" s="131">
        <v>8793</v>
      </c>
    </row>
    <row r="96" spans="1:13" ht="78.75">
      <c r="A96" s="189">
        <v>80</v>
      </c>
      <c r="B96" s="126" t="s">
        <v>51</v>
      </c>
      <c r="C96" s="50" t="s">
        <v>17</v>
      </c>
      <c r="D96" s="123" t="s">
        <v>443</v>
      </c>
      <c r="E96" s="123" t="s">
        <v>52</v>
      </c>
      <c r="F96" s="123"/>
      <c r="G96" s="131">
        <f>G97</f>
        <v>27969.13</v>
      </c>
      <c r="H96" s="131">
        <f t="shared" ref="H96:I97" si="36">H97</f>
        <v>27969.13</v>
      </c>
      <c r="I96" s="131">
        <f t="shared" si="36"/>
        <v>27969.13</v>
      </c>
    </row>
    <row r="97" spans="1:9">
      <c r="A97" s="189">
        <v>81</v>
      </c>
      <c r="B97" s="124" t="s">
        <v>30</v>
      </c>
      <c r="C97" s="50" t="s">
        <v>17</v>
      </c>
      <c r="D97" s="123" t="s">
        <v>443</v>
      </c>
      <c r="E97" s="123" t="s">
        <v>52</v>
      </c>
      <c r="F97" s="123">
        <v>500</v>
      </c>
      <c r="G97" s="131">
        <f>G98</f>
        <v>27969.13</v>
      </c>
      <c r="H97" s="131">
        <f t="shared" si="36"/>
        <v>27969.13</v>
      </c>
      <c r="I97" s="131">
        <f t="shared" si="36"/>
        <v>27969.13</v>
      </c>
    </row>
    <row r="98" spans="1:9">
      <c r="A98" s="189">
        <v>82</v>
      </c>
      <c r="B98" s="124" t="s">
        <v>50</v>
      </c>
      <c r="C98" s="50" t="s">
        <v>17</v>
      </c>
      <c r="D98" s="123" t="s">
        <v>443</v>
      </c>
      <c r="E98" s="123" t="s">
        <v>52</v>
      </c>
      <c r="F98" s="123">
        <v>510</v>
      </c>
      <c r="G98" s="221">
        <v>27969.13</v>
      </c>
      <c r="H98" s="221">
        <v>27969.13</v>
      </c>
      <c r="I98" s="221">
        <v>27969.13</v>
      </c>
    </row>
    <row r="99" spans="1:9" ht="31.5">
      <c r="A99" s="189">
        <v>83</v>
      </c>
      <c r="B99" s="124" t="s">
        <v>53</v>
      </c>
      <c r="C99" s="50" t="s">
        <v>17</v>
      </c>
      <c r="D99" s="123" t="s">
        <v>444</v>
      </c>
      <c r="E99" s="123"/>
      <c r="F99" s="123"/>
      <c r="G99" s="131">
        <f>G100</f>
        <v>34569.31</v>
      </c>
      <c r="H99" s="131">
        <f t="shared" ref="H99:I100" si="37">H100</f>
        <v>30569.31</v>
      </c>
      <c r="I99" s="131">
        <f t="shared" si="37"/>
        <v>30569.31</v>
      </c>
    </row>
    <row r="100" spans="1:9" ht="47.25">
      <c r="A100" s="189">
        <v>84</v>
      </c>
      <c r="B100" s="126" t="s">
        <v>45</v>
      </c>
      <c r="C100" s="50" t="s">
        <v>17</v>
      </c>
      <c r="D100" s="123" t="s">
        <v>444</v>
      </c>
      <c r="E100" s="123" t="s">
        <v>23</v>
      </c>
      <c r="F100" s="123"/>
      <c r="G100" s="131">
        <f>G101</f>
        <v>34569.31</v>
      </c>
      <c r="H100" s="131">
        <f t="shared" si="37"/>
        <v>30569.31</v>
      </c>
      <c r="I100" s="131">
        <f t="shared" si="37"/>
        <v>30569.31</v>
      </c>
    </row>
    <row r="101" spans="1:9" ht="78.75">
      <c r="A101" s="189">
        <v>85</v>
      </c>
      <c r="B101" s="126" t="s">
        <v>46</v>
      </c>
      <c r="C101" s="50" t="s">
        <v>17</v>
      </c>
      <c r="D101" s="123" t="s">
        <v>444</v>
      </c>
      <c r="E101" s="123" t="s">
        <v>47</v>
      </c>
      <c r="F101" s="123"/>
      <c r="G101" s="131">
        <f>G102</f>
        <v>34569.31</v>
      </c>
      <c r="H101" s="131">
        <f t="shared" ref="H101:I101" si="38">H102</f>
        <v>30569.31</v>
      </c>
      <c r="I101" s="131">
        <f t="shared" si="38"/>
        <v>30569.31</v>
      </c>
    </row>
    <row r="102" spans="1:9" ht="63">
      <c r="A102" s="189">
        <v>86</v>
      </c>
      <c r="B102" s="243" t="s">
        <v>54</v>
      </c>
      <c r="C102" s="50" t="s">
        <v>17</v>
      </c>
      <c r="D102" s="123" t="s">
        <v>444</v>
      </c>
      <c r="E102" s="123" t="s">
        <v>55</v>
      </c>
      <c r="F102" s="123"/>
      <c r="G102" s="131">
        <f>G103</f>
        <v>34569.31</v>
      </c>
      <c r="H102" s="131">
        <f t="shared" ref="H102:I102" si="39">H103</f>
        <v>30569.31</v>
      </c>
      <c r="I102" s="131">
        <f t="shared" si="39"/>
        <v>30569.31</v>
      </c>
    </row>
    <row r="103" spans="1:9">
      <c r="A103" s="189">
        <v>87</v>
      </c>
      <c r="B103" s="124" t="s">
        <v>30</v>
      </c>
      <c r="C103" s="50" t="s">
        <v>17</v>
      </c>
      <c r="D103" s="123" t="s">
        <v>444</v>
      </c>
      <c r="E103" s="123" t="s">
        <v>55</v>
      </c>
      <c r="F103" s="123">
        <v>500</v>
      </c>
      <c r="G103" s="131">
        <f>G104</f>
        <v>34569.31</v>
      </c>
      <c r="H103" s="131">
        <f t="shared" ref="H103:I103" si="40">H104</f>
        <v>30569.31</v>
      </c>
      <c r="I103" s="131">
        <f t="shared" si="40"/>
        <v>30569.31</v>
      </c>
    </row>
    <row r="104" spans="1:9">
      <c r="A104" s="189">
        <v>88</v>
      </c>
      <c r="B104" s="124" t="s">
        <v>42</v>
      </c>
      <c r="C104" s="50" t="s">
        <v>17</v>
      </c>
      <c r="D104" s="123" t="s">
        <v>444</v>
      </c>
      <c r="E104" s="123" t="s">
        <v>55</v>
      </c>
      <c r="F104" s="123">
        <v>540</v>
      </c>
      <c r="G104" s="221">
        <f>30569.31+4000</f>
        <v>34569.31</v>
      </c>
      <c r="H104" s="221">
        <v>30569.31</v>
      </c>
      <c r="I104" s="221">
        <v>30569.31</v>
      </c>
    </row>
    <row r="105" spans="1:9">
      <c r="A105" s="189">
        <v>89</v>
      </c>
      <c r="B105" s="75" t="s">
        <v>57</v>
      </c>
      <c r="C105" s="75" t="s">
        <v>58</v>
      </c>
      <c r="D105" s="75"/>
      <c r="E105" s="75"/>
      <c r="F105" s="75"/>
      <c r="G105" s="76">
        <f>G106+G155+G190+G200+G209</f>
        <v>100027.05</v>
      </c>
      <c r="H105" s="76">
        <f t="shared" ref="H105:I105" si="41">H106+H155+H190+H200+H209</f>
        <v>94160.38</v>
      </c>
      <c r="I105" s="76">
        <f t="shared" si="41"/>
        <v>94160.38</v>
      </c>
    </row>
    <row r="106" spans="1:9">
      <c r="A106" s="189">
        <v>90</v>
      </c>
      <c r="B106" s="12" t="s">
        <v>56</v>
      </c>
      <c r="C106" s="123" t="s">
        <v>58</v>
      </c>
      <c r="D106" s="123" t="s">
        <v>59</v>
      </c>
      <c r="E106" s="123"/>
      <c r="F106" s="123"/>
      <c r="G106" s="131">
        <f>G107+G111+G127+G132</f>
        <v>32564.38</v>
      </c>
      <c r="H106" s="153">
        <f t="shared" ref="H106:I106" si="42">H107+H111+H127+H132</f>
        <v>27741.579999999998</v>
      </c>
      <c r="I106" s="153">
        <f t="shared" si="42"/>
        <v>27741.579999999998</v>
      </c>
    </row>
    <row r="107" spans="1:9" ht="47.25">
      <c r="A107" s="189">
        <v>91</v>
      </c>
      <c r="B107" s="124" t="s">
        <v>241</v>
      </c>
      <c r="C107" s="123" t="s">
        <v>58</v>
      </c>
      <c r="D107" s="123" t="s">
        <v>445</v>
      </c>
      <c r="E107" s="123"/>
      <c r="F107" s="123"/>
      <c r="G107" s="131">
        <f>G108</f>
        <v>1105.6300000000001</v>
      </c>
      <c r="H107" s="131">
        <f t="shared" ref="H107:I107" si="43">H108</f>
        <v>1105.6300000000001</v>
      </c>
      <c r="I107" s="131">
        <f t="shared" si="43"/>
        <v>1105.6300000000001</v>
      </c>
    </row>
    <row r="108" spans="1:9">
      <c r="A108" s="189">
        <v>92</v>
      </c>
      <c r="B108" s="121" t="s">
        <v>340</v>
      </c>
      <c r="C108" s="123" t="s">
        <v>58</v>
      </c>
      <c r="D108" s="123" t="s">
        <v>445</v>
      </c>
      <c r="E108" s="123">
        <v>8510000210</v>
      </c>
      <c r="F108" s="123"/>
      <c r="G108" s="131">
        <f>G109</f>
        <v>1105.6300000000001</v>
      </c>
      <c r="H108" s="131">
        <f t="shared" ref="H108:I109" si="44">H109</f>
        <v>1105.6300000000001</v>
      </c>
      <c r="I108" s="131">
        <f t="shared" si="44"/>
        <v>1105.6300000000001</v>
      </c>
    </row>
    <row r="109" spans="1:9" ht="78.75">
      <c r="A109" s="189">
        <v>93</v>
      </c>
      <c r="B109" s="121" t="s">
        <v>341</v>
      </c>
      <c r="C109" s="123" t="s">
        <v>58</v>
      </c>
      <c r="D109" s="123" t="s">
        <v>445</v>
      </c>
      <c r="E109" s="123">
        <v>8510000210</v>
      </c>
      <c r="F109" s="123">
        <v>100</v>
      </c>
      <c r="G109" s="131">
        <f>G110</f>
        <v>1105.6300000000001</v>
      </c>
      <c r="H109" s="131">
        <f t="shared" si="44"/>
        <v>1105.6300000000001</v>
      </c>
      <c r="I109" s="131">
        <f t="shared" si="44"/>
        <v>1105.6300000000001</v>
      </c>
    </row>
    <row r="110" spans="1:9" ht="31.5">
      <c r="A110" s="189">
        <v>94</v>
      </c>
      <c r="B110" s="9" t="s">
        <v>26</v>
      </c>
      <c r="C110" s="123" t="s">
        <v>58</v>
      </c>
      <c r="D110" s="123" t="s">
        <v>445</v>
      </c>
      <c r="E110" s="123">
        <v>8510000210</v>
      </c>
      <c r="F110" s="123">
        <v>120</v>
      </c>
      <c r="G110" s="131">
        <v>1105.6300000000001</v>
      </c>
      <c r="H110" s="143">
        <v>1105.6300000000001</v>
      </c>
      <c r="I110" s="143">
        <v>1105.6300000000001</v>
      </c>
    </row>
    <row r="111" spans="1:9" ht="63">
      <c r="A111" s="189">
        <v>95</v>
      </c>
      <c r="B111" s="124" t="s">
        <v>27</v>
      </c>
      <c r="C111" s="123" t="s">
        <v>58</v>
      </c>
      <c r="D111" s="123" t="s">
        <v>433</v>
      </c>
      <c r="E111" s="123"/>
      <c r="F111" s="123"/>
      <c r="G111" s="131">
        <f>G112+G121</f>
        <v>24939.85</v>
      </c>
      <c r="H111" s="131">
        <f>H112+H121</f>
        <v>24939.85</v>
      </c>
      <c r="I111" s="131">
        <f>I112+I121</f>
        <v>24939.85</v>
      </c>
    </row>
    <row r="112" spans="1:9" ht="31.5">
      <c r="A112" s="189">
        <v>96</v>
      </c>
      <c r="B112" s="121" t="s">
        <v>60</v>
      </c>
      <c r="C112" s="123" t="s">
        <v>58</v>
      </c>
      <c r="D112" s="123" t="s">
        <v>433</v>
      </c>
      <c r="E112" s="123" t="s">
        <v>61</v>
      </c>
      <c r="F112" s="123"/>
      <c r="G112" s="131">
        <f>G113</f>
        <v>24419.35</v>
      </c>
      <c r="H112" s="131">
        <f t="shared" ref="H112:I112" si="45">H113</f>
        <v>24419.35</v>
      </c>
      <c r="I112" s="131">
        <f t="shared" si="45"/>
        <v>24419.35</v>
      </c>
    </row>
    <row r="113" spans="1:13" ht="47.25">
      <c r="A113" s="189">
        <v>97</v>
      </c>
      <c r="B113" s="182" t="s">
        <v>514</v>
      </c>
      <c r="C113" s="123" t="s">
        <v>58</v>
      </c>
      <c r="D113" s="123" t="s">
        <v>433</v>
      </c>
      <c r="E113" s="123" t="s">
        <v>62</v>
      </c>
      <c r="F113" s="123"/>
      <c r="G113" s="131">
        <f>G114</f>
        <v>24419.35</v>
      </c>
      <c r="H113" s="131">
        <f t="shared" ref="H113:I113" si="46">H114</f>
        <v>24419.35</v>
      </c>
      <c r="I113" s="131">
        <f t="shared" si="46"/>
        <v>24419.35</v>
      </c>
    </row>
    <row r="114" spans="1:13" ht="78.75">
      <c r="A114" s="189">
        <v>98</v>
      </c>
      <c r="B114" s="121" t="s">
        <v>63</v>
      </c>
      <c r="C114" s="123" t="s">
        <v>58</v>
      </c>
      <c r="D114" s="123" t="s">
        <v>433</v>
      </c>
      <c r="E114" s="123" t="s">
        <v>64</v>
      </c>
      <c r="F114" s="123"/>
      <c r="G114" s="131">
        <f>G115+G117+G119</f>
        <v>24419.35</v>
      </c>
      <c r="H114" s="131">
        <f>H115+H117+H119</f>
        <v>24419.35</v>
      </c>
      <c r="I114" s="131">
        <f>I115+I117+I119</f>
        <v>24419.35</v>
      </c>
    </row>
    <row r="115" spans="1:13" ht="78.75">
      <c r="A115" s="189">
        <v>99</v>
      </c>
      <c r="B115" s="124" t="s">
        <v>25</v>
      </c>
      <c r="C115" s="123" t="s">
        <v>58</v>
      </c>
      <c r="D115" s="123" t="s">
        <v>433</v>
      </c>
      <c r="E115" s="123" t="s">
        <v>64</v>
      </c>
      <c r="F115" s="123">
        <v>100</v>
      </c>
      <c r="G115" s="131">
        <f>G116</f>
        <v>14369.63</v>
      </c>
      <c r="H115" s="153">
        <f t="shared" ref="H115:I115" si="47">H116</f>
        <v>14369.63</v>
      </c>
      <c r="I115" s="153">
        <f t="shared" si="47"/>
        <v>14369.63</v>
      </c>
    </row>
    <row r="116" spans="1:13" ht="31.5">
      <c r="A116" s="189">
        <v>100</v>
      </c>
      <c r="B116" s="124" t="s">
        <v>26</v>
      </c>
      <c r="C116" s="123" t="s">
        <v>58</v>
      </c>
      <c r="D116" s="123" t="s">
        <v>433</v>
      </c>
      <c r="E116" s="123" t="s">
        <v>64</v>
      </c>
      <c r="F116" s="123">
        <v>120</v>
      </c>
      <c r="G116" s="153">
        <v>14369.63</v>
      </c>
      <c r="H116" s="153">
        <v>14369.63</v>
      </c>
      <c r="I116" s="153">
        <v>14369.63</v>
      </c>
    </row>
    <row r="117" spans="1:13" ht="31.5">
      <c r="A117" s="189">
        <v>101</v>
      </c>
      <c r="B117" s="124" t="s">
        <v>32</v>
      </c>
      <c r="C117" s="123" t="s">
        <v>58</v>
      </c>
      <c r="D117" s="123" t="s">
        <v>433</v>
      </c>
      <c r="E117" s="123" t="s">
        <v>64</v>
      </c>
      <c r="F117" s="123">
        <v>200</v>
      </c>
      <c r="G117" s="131">
        <f>G118</f>
        <v>9849.7199999999993</v>
      </c>
      <c r="H117" s="131">
        <f t="shared" ref="H117:I117" si="48">H118</f>
        <v>9849.7199999999993</v>
      </c>
      <c r="I117" s="131">
        <f t="shared" si="48"/>
        <v>9849.7199999999993</v>
      </c>
    </row>
    <row r="118" spans="1:13" ht="47.25">
      <c r="A118" s="189">
        <v>102</v>
      </c>
      <c r="B118" s="124" t="s">
        <v>33</v>
      </c>
      <c r="C118" s="123" t="s">
        <v>58</v>
      </c>
      <c r="D118" s="123" t="s">
        <v>433</v>
      </c>
      <c r="E118" s="123" t="s">
        <v>64</v>
      </c>
      <c r="F118" s="123">
        <v>240</v>
      </c>
      <c r="G118" s="131">
        <v>9849.7199999999993</v>
      </c>
      <c r="H118" s="131">
        <v>9849.7199999999993</v>
      </c>
      <c r="I118" s="131">
        <v>9849.7199999999993</v>
      </c>
    </row>
    <row r="119" spans="1:13">
      <c r="A119" s="189">
        <v>103</v>
      </c>
      <c r="B119" s="124" t="s">
        <v>67</v>
      </c>
      <c r="C119" s="123" t="s">
        <v>58</v>
      </c>
      <c r="D119" s="123" t="s">
        <v>433</v>
      </c>
      <c r="E119" s="123" t="s">
        <v>64</v>
      </c>
      <c r="F119" s="123">
        <v>800</v>
      </c>
      <c r="G119" s="131">
        <f>G120</f>
        <v>200</v>
      </c>
      <c r="H119" s="131">
        <f t="shared" ref="H119:I119" si="49">H120</f>
        <v>200</v>
      </c>
      <c r="I119" s="131">
        <f t="shared" si="49"/>
        <v>200</v>
      </c>
    </row>
    <row r="120" spans="1:13">
      <c r="A120" s="189">
        <v>104</v>
      </c>
      <c r="B120" s="124" t="s">
        <v>225</v>
      </c>
      <c r="C120" s="123" t="s">
        <v>58</v>
      </c>
      <c r="D120" s="123" t="s">
        <v>433</v>
      </c>
      <c r="E120" s="123" t="s">
        <v>64</v>
      </c>
      <c r="F120" s="123">
        <v>850</v>
      </c>
      <c r="G120" s="131">
        <v>200</v>
      </c>
      <c r="H120" s="131">
        <v>200</v>
      </c>
      <c r="I120" s="131">
        <v>200</v>
      </c>
    </row>
    <row r="121" spans="1:13" ht="31.5">
      <c r="A121" s="189">
        <v>105</v>
      </c>
      <c r="B121" s="121" t="s">
        <v>28</v>
      </c>
      <c r="C121" s="123" t="s">
        <v>58</v>
      </c>
      <c r="D121" s="123" t="s">
        <v>433</v>
      </c>
      <c r="E121" s="123">
        <v>9170000000</v>
      </c>
      <c r="F121" s="123"/>
      <c r="G121" s="131">
        <f>G122</f>
        <v>520.5</v>
      </c>
      <c r="H121" s="131">
        <f t="shared" ref="H121:I121" si="50">H122</f>
        <v>520.5</v>
      </c>
      <c r="I121" s="131">
        <f t="shared" si="50"/>
        <v>520.5</v>
      </c>
    </row>
    <row r="122" spans="1:13" ht="63">
      <c r="A122" s="189">
        <v>106</v>
      </c>
      <c r="B122" s="121" t="s">
        <v>65</v>
      </c>
      <c r="C122" s="123" t="s">
        <v>58</v>
      </c>
      <c r="D122" s="123" t="s">
        <v>433</v>
      </c>
      <c r="E122" s="123">
        <v>9170076040</v>
      </c>
      <c r="F122" s="123"/>
      <c r="G122" s="131">
        <f>G123+G125</f>
        <v>520.5</v>
      </c>
      <c r="H122" s="131">
        <f>H123+H125</f>
        <v>520.5</v>
      </c>
      <c r="I122" s="131">
        <f>I123+I125</f>
        <v>520.5</v>
      </c>
      <c r="K122" s="13">
        <v>520.5</v>
      </c>
      <c r="L122" s="13">
        <v>520.5</v>
      </c>
      <c r="M122" s="13">
        <v>520.5</v>
      </c>
    </row>
    <row r="123" spans="1:13" ht="78.75">
      <c r="A123" s="189">
        <v>107</v>
      </c>
      <c r="B123" s="124" t="s">
        <v>25</v>
      </c>
      <c r="C123" s="123" t="s">
        <v>58</v>
      </c>
      <c r="D123" s="123" t="s">
        <v>433</v>
      </c>
      <c r="E123" s="123">
        <v>9170076040</v>
      </c>
      <c r="F123" s="123">
        <v>100</v>
      </c>
      <c r="G123" s="131">
        <f>G124</f>
        <v>469.05</v>
      </c>
      <c r="H123" s="131">
        <f t="shared" ref="H123:I123" si="51">H124</f>
        <v>469.05</v>
      </c>
      <c r="I123" s="131">
        <f t="shared" si="51"/>
        <v>469.05</v>
      </c>
    </row>
    <row r="124" spans="1:13" ht="31.5">
      <c r="A124" s="189">
        <v>108</v>
      </c>
      <c r="B124" s="124" t="s">
        <v>26</v>
      </c>
      <c r="C124" s="123" t="s">
        <v>58</v>
      </c>
      <c r="D124" s="123" t="s">
        <v>433</v>
      </c>
      <c r="E124" s="123">
        <v>9170076040</v>
      </c>
      <c r="F124" s="123">
        <v>120</v>
      </c>
      <c r="G124" s="131">
        <v>469.05</v>
      </c>
      <c r="H124" s="143">
        <v>469.05</v>
      </c>
      <c r="I124" s="143">
        <v>469.05</v>
      </c>
    </row>
    <row r="125" spans="1:13" ht="31.5">
      <c r="A125" s="189">
        <v>109</v>
      </c>
      <c r="B125" s="124" t="s">
        <v>32</v>
      </c>
      <c r="C125" s="123" t="s">
        <v>58</v>
      </c>
      <c r="D125" s="123" t="s">
        <v>433</v>
      </c>
      <c r="E125" s="123">
        <v>9170076040</v>
      </c>
      <c r="F125" s="123">
        <v>200</v>
      </c>
      <c r="G125" s="131">
        <f>G126</f>
        <v>51.45</v>
      </c>
      <c r="H125" s="131">
        <f t="shared" ref="H125:I125" si="52">H126</f>
        <v>51.45</v>
      </c>
      <c r="I125" s="131">
        <f t="shared" si="52"/>
        <v>51.45</v>
      </c>
    </row>
    <row r="126" spans="1:13" ht="47.25">
      <c r="A126" s="189">
        <v>110</v>
      </c>
      <c r="B126" s="124" t="s">
        <v>33</v>
      </c>
      <c r="C126" s="123" t="s">
        <v>58</v>
      </c>
      <c r="D126" s="123" t="s">
        <v>433</v>
      </c>
      <c r="E126" s="123">
        <v>9170076040</v>
      </c>
      <c r="F126" s="123">
        <v>240</v>
      </c>
      <c r="G126" s="131">
        <v>51.45</v>
      </c>
      <c r="H126" s="131">
        <v>51.45</v>
      </c>
      <c r="I126" s="131">
        <v>51.45</v>
      </c>
    </row>
    <row r="127" spans="1:13">
      <c r="A127" s="189">
        <v>111</v>
      </c>
      <c r="B127" s="124" t="s">
        <v>66</v>
      </c>
      <c r="C127" s="123" t="s">
        <v>58</v>
      </c>
      <c r="D127" s="123" t="s">
        <v>446</v>
      </c>
      <c r="E127" s="123"/>
      <c r="F127" s="123"/>
      <c r="G127" s="131">
        <f>G128</f>
        <v>350</v>
      </c>
      <c r="H127" s="131">
        <f t="shared" ref="H127:I129" si="53">H128</f>
        <v>350</v>
      </c>
      <c r="I127" s="131">
        <f t="shared" si="53"/>
        <v>350</v>
      </c>
    </row>
    <row r="128" spans="1:13" ht="31.5">
      <c r="A128" s="189">
        <v>112</v>
      </c>
      <c r="B128" s="124" t="s">
        <v>36</v>
      </c>
      <c r="C128" s="123" t="s">
        <v>58</v>
      </c>
      <c r="D128" s="123" t="s">
        <v>446</v>
      </c>
      <c r="E128" s="123">
        <v>9170000000</v>
      </c>
      <c r="F128" s="123"/>
      <c r="G128" s="131">
        <f>G129</f>
        <v>350</v>
      </c>
      <c r="H128" s="131">
        <f t="shared" si="53"/>
        <v>350</v>
      </c>
      <c r="I128" s="131">
        <f t="shared" si="53"/>
        <v>350</v>
      </c>
    </row>
    <row r="129" spans="1:13">
      <c r="A129" s="189">
        <v>113</v>
      </c>
      <c r="B129" s="51" t="s">
        <v>69</v>
      </c>
      <c r="C129" s="123" t="s">
        <v>58</v>
      </c>
      <c r="D129" s="123" t="s">
        <v>446</v>
      </c>
      <c r="E129" s="123">
        <v>9170010110</v>
      </c>
      <c r="F129" s="123"/>
      <c r="G129" s="131">
        <f>G130</f>
        <v>350</v>
      </c>
      <c r="H129" s="131">
        <f t="shared" si="53"/>
        <v>350</v>
      </c>
      <c r="I129" s="131">
        <f t="shared" si="53"/>
        <v>350</v>
      </c>
    </row>
    <row r="130" spans="1:13">
      <c r="A130" s="189">
        <v>114</v>
      </c>
      <c r="B130" s="124" t="s">
        <v>67</v>
      </c>
      <c r="C130" s="123" t="s">
        <v>58</v>
      </c>
      <c r="D130" s="123" t="s">
        <v>446</v>
      </c>
      <c r="E130" s="123">
        <v>9170010110</v>
      </c>
      <c r="F130" s="123">
        <v>800</v>
      </c>
      <c r="G130" s="131">
        <f>G131</f>
        <v>350</v>
      </c>
      <c r="H130" s="131">
        <f t="shared" ref="H130:I130" si="54">H131</f>
        <v>350</v>
      </c>
      <c r="I130" s="131">
        <f t="shared" si="54"/>
        <v>350</v>
      </c>
    </row>
    <row r="131" spans="1:13">
      <c r="A131" s="189">
        <v>115</v>
      </c>
      <c r="B131" s="124" t="s">
        <v>68</v>
      </c>
      <c r="C131" s="123" t="s">
        <v>58</v>
      </c>
      <c r="D131" s="123" t="s">
        <v>446</v>
      </c>
      <c r="E131" s="123">
        <v>9170010110</v>
      </c>
      <c r="F131" s="123">
        <v>870</v>
      </c>
      <c r="G131" s="131">
        <v>350</v>
      </c>
      <c r="H131" s="131">
        <v>350</v>
      </c>
      <c r="I131" s="131">
        <v>350</v>
      </c>
    </row>
    <row r="132" spans="1:13">
      <c r="A132" s="189">
        <v>116</v>
      </c>
      <c r="B132" s="124" t="s">
        <v>70</v>
      </c>
      <c r="C132" s="123" t="s">
        <v>58</v>
      </c>
      <c r="D132" s="123" t="s">
        <v>190</v>
      </c>
      <c r="E132" s="123"/>
      <c r="F132" s="123"/>
      <c r="G132" s="131">
        <f>G133+G148</f>
        <v>6168.9000000000005</v>
      </c>
      <c r="H132" s="131">
        <f>H133+H148</f>
        <v>1346.1</v>
      </c>
      <c r="I132" s="131">
        <f>I133+I148</f>
        <v>1346.1</v>
      </c>
    </row>
    <row r="133" spans="1:13" ht="31.5">
      <c r="A133" s="189">
        <v>117</v>
      </c>
      <c r="B133" s="124" t="s">
        <v>36</v>
      </c>
      <c r="C133" s="123" t="s">
        <v>58</v>
      </c>
      <c r="D133" s="123" t="s">
        <v>190</v>
      </c>
      <c r="E133" s="123">
        <v>9170000000</v>
      </c>
      <c r="F133" s="123"/>
      <c r="G133" s="131">
        <f>G134+G137+G140+G145</f>
        <v>5657.4000000000005</v>
      </c>
      <c r="H133" s="153">
        <f t="shared" ref="H133:I133" si="55">H134+H137+H140+H145</f>
        <v>834.6</v>
      </c>
      <c r="I133" s="153">
        <f t="shared" si="55"/>
        <v>834.6</v>
      </c>
    </row>
    <row r="134" spans="1:13" ht="185.25" customHeight="1">
      <c r="A134" s="189">
        <v>118</v>
      </c>
      <c r="B134" s="149" t="s">
        <v>486</v>
      </c>
      <c r="C134" s="150" t="s">
        <v>58</v>
      </c>
      <c r="D134" s="150" t="s">
        <v>190</v>
      </c>
      <c r="E134" s="150">
        <v>9170074160</v>
      </c>
      <c r="F134" s="150"/>
      <c r="G134" s="153">
        <f>G135</f>
        <v>4278.2</v>
      </c>
      <c r="H134" s="153">
        <f t="shared" ref="H134:I135" si="56">H135</f>
        <v>0</v>
      </c>
      <c r="I134" s="153">
        <f t="shared" si="56"/>
        <v>0</v>
      </c>
    </row>
    <row r="135" spans="1:13" ht="31.5">
      <c r="A135" s="189">
        <v>119</v>
      </c>
      <c r="B135" s="90" t="s">
        <v>209</v>
      </c>
      <c r="C135" s="150" t="s">
        <v>58</v>
      </c>
      <c r="D135" s="150" t="s">
        <v>190</v>
      </c>
      <c r="E135" s="150">
        <v>9170074160</v>
      </c>
      <c r="F135" s="150">
        <v>300</v>
      </c>
      <c r="G135" s="153">
        <f>G136</f>
        <v>4278.2</v>
      </c>
      <c r="H135" s="153">
        <f t="shared" si="56"/>
        <v>0</v>
      </c>
      <c r="I135" s="153">
        <f t="shared" si="56"/>
        <v>0</v>
      </c>
    </row>
    <row r="136" spans="1:13">
      <c r="A136" s="189">
        <v>120</v>
      </c>
      <c r="B136" s="90" t="s">
        <v>487</v>
      </c>
      <c r="C136" s="150" t="s">
        <v>58</v>
      </c>
      <c r="D136" s="150" t="s">
        <v>190</v>
      </c>
      <c r="E136" s="150">
        <v>9170074160</v>
      </c>
      <c r="F136" s="150">
        <v>360</v>
      </c>
      <c r="G136" s="153">
        <v>4278.2</v>
      </c>
      <c r="H136" s="153">
        <v>0</v>
      </c>
      <c r="I136" s="153">
        <v>0</v>
      </c>
      <c r="K136" s="13">
        <v>4278.2</v>
      </c>
      <c r="L136" s="13">
        <v>0</v>
      </c>
      <c r="M136" s="13">
        <v>0</v>
      </c>
    </row>
    <row r="137" spans="1:13" ht="168.75" customHeight="1">
      <c r="A137" s="189">
        <v>121</v>
      </c>
      <c r="B137" s="90" t="s">
        <v>488</v>
      </c>
      <c r="C137" s="150" t="s">
        <v>58</v>
      </c>
      <c r="D137" s="150" t="s">
        <v>190</v>
      </c>
      <c r="E137" s="150">
        <v>9170074170</v>
      </c>
      <c r="F137" s="150"/>
      <c r="G137" s="153">
        <f>G138</f>
        <v>544.6</v>
      </c>
      <c r="H137" s="153">
        <f t="shared" ref="H137:I137" si="57">H138</f>
        <v>0</v>
      </c>
      <c r="I137" s="153">
        <f t="shared" si="57"/>
        <v>0</v>
      </c>
      <c r="K137" s="13">
        <v>544.6</v>
      </c>
      <c r="L137" s="13">
        <v>0</v>
      </c>
      <c r="M137" s="13">
        <v>0</v>
      </c>
    </row>
    <row r="138" spans="1:13" ht="78.75">
      <c r="A138" s="189">
        <v>122</v>
      </c>
      <c r="B138" s="149" t="s">
        <v>25</v>
      </c>
      <c r="C138" s="150" t="s">
        <v>58</v>
      </c>
      <c r="D138" s="150" t="s">
        <v>190</v>
      </c>
      <c r="E138" s="150">
        <v>9170074170</v>
      </c>
      <c r="F138" s="150">
        <v>100</v>
      </c>
      <c r="G138" s="153">
        <f>G139</f>
        <v>544.6</v>
      </c>
      <c r="H138" s="153">
        <f t="shared" ref="H138:I138" si="58">H139</f>
        <v>0</v>
      </c>
      <c r="I138" s="153">
        <f t="shared" si="58"/>
        <v>0</v>
      </c>
    </row>
    <row r="139" spans="1:13" ht="31.5">
      <c r="A139" s="189">
        <v>123</v>
      </c>
      <c r="B139" s="149" t="s">
        <v>26</v>
      </c>
      <c r="C139" s="150" t="s">
        <v>58</v>
      </c>
      <c r="D139" s="150" t="s">
        <v>190</v>
      </c>
      <c r="E139" s="150">
        <v>9170074170</v>
      </c>
      <c r="F139" s="150">
        <v>120</v>
      </c>
      <c r="G139" s="153">
        <v>544.6</v>
      </c>
      <c r="H139" s="153">
        <v>0</v>
      </c>
      <c r="I139" s="153">
        <v>0</v>
      </c>
    </row>
    <row r="140" spans="1:13" ht="94.5">
      <c r="A140" s="189">
        <v>124</v>
      </c>
      <c r="B140" s="9" t="s">
        <v>71</v>
      </c>
      <c r="C140" s="123" t="s">
        <v>58</v>
      </c>
      <c r="D140" s="123" t="s">
        <v>190</v>
      </c>
      <c r="E140" s="123">
        <v>9170074290</v>
      </c>
      <c r="F140" s="123"/>
      <c r="G140" s="131">
        <f>G141+G143</f>
        <v>34.6</v>
      </c>
      <c r="H140" s="131">
        <f>H141+H143</f>
        <v>34.6</v>
      </c>
      <c r="I140" s="131">
        <f>I141+I143</f>
        <v>34.6</v>
      </c>
      <c r="K140" s="13">
        <v>34.6</v>
      </c>
      <c r="L140" s="13">
        <v>34.6</v>
      </c>
      <c r="M140" s="13">
        <v>34.6</v>
      </c>
    </row>
    <row r="141" spans="1:13" ht="78.75">
      <c r="A141" s="189">
        <v>125</v>
      </c>
      <c r="B141" s="124" t="s">
        <v>25</v>
      </c>
      <c r="C141" s="123" t="s">
        <v>58</v>
      </c>
      <c r="D141" s="123" t="s">
        <v>190</v>
      </c>
      <c r="E141" s="123">
        <v>9170074290</v>
      </c>
      <c r="F141" s="123">
        <v>100</v>
      </c>
      <c r="G141" s="131">
        <f>G142</f>
        <v>32.83</v>
      </c>
      <c r="H141" s="131">
        <f t="shared" ref="H141:I141" si="59">H142</f>
        <v>32.83</v>
      </c>
      <c r="I141" s="131">
        <f t="shared" si="59"/>
        <v>32.83</v>
      </c>
    </row>
    <row r="142" spans="1:13" ht="31.5">
      <c r="A142" s="189">
        <v>126</v>
      </c>
      <c r="B142" s="124" t="s">
        <v>26</v>
      </c>
      <c r="C142" s="123" t="s">
        <v>58</v>
      </c>
      <c r="D142" s="123" t="s">
        <v>190</v>
      </c>
      <c r="E142" s="123">
        <v>9170074290</v>
      </c>
      <c r="F142" s="123">
        <v>120</v>
      </c>
      <c r="G142" s="131">
        <v>32.83</v>
      </c>
      <c r="H142" s="143">
        <v>32.83</v>
      </c>
      <c r="I142" s="143">
        <v>32.83</v>
      </c>
    </row>
    <row r="143" spans="1:13" ht="31.5">
      <c r="A143" s="189">
        <v>127</v>
      </c>
      <c r="B143" s="124" t="s">
        <v>32</v>
      </c>
      <c r="C143" s="123" t="s">
        <v>58</v>
      </c>
      <c r="D143" s="123" t="s">
        <v>190</v>
      </c>
      <c r="E143" s="123">
        <v>9170074290</v>
      </c>
      <c r="F143" s="123">
        <v>200</v>
      </c>
      <c r="G143" s="131">
        <f>G144</f>
        <v>1.77</v>
      </c>
      <c r="H143" s="131">
        <f t="shared" ref="H143:I143" si="60">H144</f>
        <v>1.77</v>
      </c>
      <c r="I143" s="131">
        <f t="shared" si="60"/>
        <v>1.77</v>
      </c>
    </row>
    <row r="144" spans="1:13" ht="47.25">
      <c r="A144" s="189">
        <v>128</v>
      </c>
      <c r="B144" s="124" t="s">
        <v>33</v>
      </c>
      <c r="C144" s="123" t="s">
        <v>58</v>
      </c>
      <c r="D144" s="123" t="s">
        <v>190</v>
      </c>
      <c r="E144" s="123">
        <v>9170074290</v>
      </c>
      <c r="F144" s="123">
        <v>240</v>
      </c>
      <c r="G144" s="131">
        <v>1.77</v>
      </c>
      <c r="H144" s="131">
        <v>1.77</v>
      </c>
      <c r="I144" s="131">
        <v>1.77</v>
      </c>
    </row>
    <row r="145" spans="1:13" ht="94.5">
      <c r="A145" s="189">
        <v>129</v>
      </c>
      <c r="B145" s="121" t="s">
        <v>72</v>
      </c>
      <c r="C145" s="123" t="s">
        <v>58</v>
      </c>
      <c r="D145" s="123" t="s">
        <v>190</v>
      </c>
      <c r="E145" s="123">
        <v>9170092020</v>
      </c>
      <c r="F145" s="123"/>
      <c r="G145" s="53">
        <f>G146</f>
        <v>800</v>
      </c>
      <c r="H145" s="131">
        <f t="shared" ref="H145:I145" si="61">H146</f>
        <v>800</v>
      </c>
      <c r="I145" s="131">
        <f t="shared" si="61"/>
        <v>800</v>
      </c>
    </row>
    <row r="146" spans="1:13">
      <c r="A146" s="189">
        <v>130</v>
      </c>
      <c r="B146" s="124" t="s">
        <v>67</v>
      </c>
      <c r="C146" s="123" t="s">
        <v>58</v>
      </c>
      <c r="D146" s="123" t="s">
        <v>190</v>
      </c>
      <c r="E146" s="123">
        <v>9170092020</v>
      </c>
      <c r="F146" s="123">
        <v>800</v>
      </c>
      <c r="G146" s="131">
        <f>G147</f>
        <v>800</v>
      </c>
      <c r="H146" s="131">
        <f t="shared" ref="H146:I146" si="62">H147</f>
        <v>800</v>
      </c>
      <c r="I146" s="131">
        <f t="shared" si="62"/>
        <v>800</v>
      </c>
    </row>
    <row r="147" spans="1:13">
      <c r="A147" s="189">
        <v>131</v>
      </c>
      <c r="B147" s="41" t="s">
        <v>73</v>
      </c>
      <c r="C147" s="123" t="s">
        <v>58</v>
      </c>
      <c r="D147" s="123" t="s">
        <v>190</v>
      </c>
      <c r="E147" s="123">
        <v>9170092020</v>
      </c>
      <c r="F147" s="123">
        <v>830</v>
      </c>
      <c r="G147" s="131">
        <v>800</v>
      </c>
      <c r="H147" s="131">
        <v>800</v>
      </c>
      <c r="I147" s="131">
        <v>800</v>
      </c>
    </row>
    <row r="148" spans="1:13" ht="47.25">
      <c r="A148" s="189">
        <v>132</v>
      </c>
      <c r="B148" s="126" t="s">
        <v>79</v>
      </c>
      <c r="C148" s="123" t="s">
        <v>58</v>
      </c>
      <c r="D148" s="123" t="s">
        <v>190</v>
      </c>
      <c r="E148" s="123"/>
      <c r="F148" s="123"/>
      <c r="G148" s="131">
        <f>G149</f>
        <v>511.5</v>
      </c>
      <c r="H148" s="131">
        <f t="shared" ref="H148:I149" si="63">H149</f>
        <v>511.5</v>
      </c>
      <c r="I148" s="131">
        <f t="shared" si="63"/>
        <v>511.5</v>
      </c>
    </row>
    <row r="149" spans="1:13">
      <c r="A149" s="189">
        <v>133</v>
      </c>
      <c r="B149" s="126" t="s">
        <v>80</v>
      </c>
      <c r="C149" s="123" t="s">
        <v>58</v>
      </c>
      <c r="D149" s="123" t="s">
        <v>190</v>
      </c>
      <c r="E149" s="123">
        <v>1290000000</v>
      </c>
      <c r="F149" s="123"/>
      <c r="G149" s="131">
        <f>G150</f>
        <v>511.5</v>
      </c>
      <c r="H149" s="131">
        <f t="shared" si="63"/>
        <v>511.5</v>
      </c>
      <c r="I149" s="131">
        <f t="shared" si="63"/>
        <v>511.5</v>
      </c>
    </row>
    <row r="150" spans="1:13" ht="89.25" customHeight="1">
      <c r="A150" s="189">
        <v>134</v>
      </c>
      <c r="B150" s="121" t="s">
        <v>81</v>
      </c>
      <c r="C150" s="123" t="s">
        <v>58</v>
      </c>
      <c r="D150" s="123" t="s">
        <v>190</v>
      </c>
      <c r="E150" s="123">
        <v>1290074670</v>
      </c>
      <c r="F150" s="123"/>
      <c r="G150" s="131">
        <f>G151+G153</f>
        <v>511.5</v>
      </c>
      <c r="H150" s="131">
        <f>H151+H153</f>
        <v>511.5</v>
      </c>
      <c r="I150" s="131">
        <f>I151+I153</f>
        <v>511.5</v>
      </c>
      <c r="K150" s="13">
        <v>511.5</v>
      </c>
      <c r="L150" s="13">
        <v>511.5</v>
      </c>
      <c r="M150" s="13">
        <v>511.5</v>
      </c>
    </row>
    <row r="151" spans="1:13" ht="78.75">
      <c r="A151" s="189">
        <v>135</v>
      </c>
      <c r="B151" s="124" t="s">
        <v>25</v>
      </c>
      <c r="C151" s="123" t="s">
        <v>58</v>
      </c>
      <c r="D151" s="123" t="s">
        <v>190</v>
      </c>
      <c r="E151" s="123">
        <v>1290074670</v>
      </c>
      <c r="F151" s="123">
        <v>100</v>
      </c>
      <c r="G151" s="131">
        <f>G152</f>
        <v>468.9</v>
      </c>
      <c r="H151" s="131">
        <f t="shared" ref="H151:I151" si="64">H152</f>
        <v>468.9</v>
      </c>
      <c r="I151" s="131">
        <f t="shared" si="64"/>
        <v>468.9</v>
      </c>
    </row>
    <row r="152" spans="1:13" ht="31.5">
      <c r="A152" s="189">
        <v>136</v>
      </c>
      <c r="B152" s="124" t="s">
        <v>26</v>
      </c>
      <c r="C152" s="123" t="s">
        <v>58</v>
      </c>
      <c r="D152" s="123" t="s">
        <v>190</v>
      </c>
      <c r="E152" s="123">
        <v>1290074670</v>
      </c>
      <c r="F152" s="123">
        <v>120</v>
      </c>
      <c r="G152" s="131">
        <v>468.9</v>
      </c>
      <c r="H152" s="143">
        <v>468.9</v>
      </c>
      <c r="I152" s="143">
        <v>468.9</v>
      </c>
    </row>
    <row r="153" spans="1:13" ht="31.5">
      <c r="A153" s="189">
        <v>137</v>
      </c>
      <c r="B153" s="124" t="s">
        <v>32</v>
      </c>
      <c r="C153" s="123" t="s">
        <v>58</v>
      </c>
      <c r="D153" s="123" t="s">
        <v>190</v>
      </c>
      <c r="E153" s="123">
        <v>1290074670</v>
      </c>
      <c r="F153" s="123">
        <v>200</v>
      </c>
      <c r="G153" s="131">
        <f>G154</f>
        <v>42.6</v>
      </c>
      <c r="H153" s="131">
        <f t="shared" ref="H153:I153" si="65">H154</f>
        <v>42.6</v>
      </c>
      <c r="I153" s="131">
        <f t="shared" si="65"/>
        <v>42.6</v>
      </c>
    </row>
    <row r="154" spans="1:13" ht="47.25">
      <c r="A154" s="189">
        <v>138</v>
      </c>
      <c r="B154" s="124" t="s">
        <v>33</v>
      </c>
      <c r="C154" s="123" t="s">
        <v>58</v>
      </c>
      <c r="D154" s="123" t="s">
        <v>190</v>
      </c>
      <c r="E154" s="123">
        <v>1290074670</v>
      </c>
      <c r="F154" s="123">
        <v>240</v>
      </c>
      <c r="G154" s="131">
        <v>42.6</v>
      </c>
      <c r="H154" s="131">
        <v>42.6</v>
      </c>
      <c r="I154" s="131">
        <v>42.6</v>
      </c>
    </row>
    <row r="155" spans="1:13">
      <c r="A155" s="189">
        <v>139</v>
      </c>
      <c r="B155" s="51" t="s">
        <v>38</v>
      </c>
      <c r="C155" s="123" t="s">
        <v>58</v>
      </c>
      <c r="D155" s="123" t="s">
        <v>436</v>
      </c>
      <c r="E155" s="123"/>
      <c r="F155" s="123"/>
      <c r="G155" s="131">
        <f>G156+G164+G180+G170</f>
        <v>11086.869999999999</v>
      </c>
      <c r="H155" s="175">
        <f t="shared" ref="H155:I155" si="66">H156+H164+H180+H170</f>
        <v>10989.9</v>
      </c>
      <c r="I155" s="175">
        <f t="shared" si="66"/>
        <v>10989.9</v>
      </c>
    </row>
    <row r="156" spans="1:13">
      <c r="A156" s="189">
        <v>140</v>
      </c>
      <c r="B156" s="126" t="s">
        <v>83</v>
      </c>
      <c r="C156" s="123" t="s">
        <v>58</v>
      </c>
      <c r="D156" s="123" t="s">
        <v>447</v>
      </c>
      <c r="E156" s="123"/>
      <c r="F156" s="123"/>
      <c r="G156" s="131">
        <f>G157</f>
        <v>546.9</v>
      </c>
      <c r="H156" s="131">
        <f t="shared" ref="H156:I156" si="67">H157</f>
        <v>546.9</v>
      </c>
      <c r="I156" s="131">
        <f t="shared" si="67"/>
        <v>546.9</v>
      </c>
    </row>
    <row r="157" spans="1:13" ht="63">
      <c r="A157" s="189">
        <v>141</v>
      </c>
      <c r="B157" s="41" t="s">
        <v>536</v>
      </c>
      <c r="C157" s="123" t="s">
        <v>58</v>
      </c>
      <c r="D157" s="123" t="s">
        <v>447</v>
      </c>
      <c r="E157" s="123">
        <v>1400000000</v>
      </c>
      <c r="F157" s="123"/>
      <c r="G157" s="131">
        <f>G158</f>
        <v>546.9</v>
      </c>
      <c r="H157" s="131">
        <f t="shared" ref="H157:I157" si="68">H158</f>
        <v>546.9</v>
      </c>
      <c r="I157" s="131">
        <f t="shared" si="68"/>
        <v>546.9</v>
      </c>
    </row>
    <row r="158" spans="1:13" ht="47.25">
      <c r="A158" s="189">
        <v>142</v>
      </c>
      <c r="B158" s="41" t="s">
        <v>537</v>
      </c>
      <c r="C158" s="123" t="s">
        <v>58</v>
      </c>
      <c r="D158" s="123" t="s">
        <v>447</v>
      </c>
      <c r="E158" s="191">
        <v>1410000000</v>
      </c>
      <c r="F158" s="123"/>
      <c r="G158" s="131">
        <f>G159</f>
        <v>546.9</v>
      </c>
      <c r="H158" s="131">
        <f t="shared" ref="H158:I158" si="69">H159</f>
        <v>546.9</v>
      </c>
      <c r="I158" s="131">
        <f t="shared" si="69"/>
        <v>546.9</v>
      </c>
      <c r="K158" s="13">
        <v>546.9</v>
      </c>
      <c r="L158" s="13">
        <v>546.9</v>
      </c>
      <c r="M158" s="13">
        <v>546.9</v>
      </c>
    </row>
    <row r="159" spans="1:13" ht="63">
      <c r="A159" s="189">
        <v>143</v>
      </c>
      <c r="B159" s="129" t="s">
        <v>86</v>
      </c>
      <c r="C159" s="123" t="s">
        <v>58</v>
      </c>
      <c r="D159" s="123" t="s">
        <v>447</v>
      </c>
      <c r="E159" s="191">
        <v>1410075170</v>
      </c>
      <c r="F159" s="123"/>
      <c r="G159" s="131">
        <f>G160+G162</f>
        <v>546.9</v>
      </c>
      <c r="H159" s="153">
        <f t="shared" ref="H159:I159" si="70">H160+H162</f>
        <v>546.9</v>
      </c>
      <c r="I159" s="153">
        <f t="shared" si="70"/>
        <v>546.9</v>
      </c>
    </row>
    <row r="160" spans="1:13" ht="78.75">
      <c r="A160" s="189">
        <v>144</v>
      </c>
      <c r="B160" s="124" t="s">
        <v>25</v>
      </c>
      <c r="C160" s="123" t="s">
        <v>58</v>
      </c>
      <c r="D160" s="123" t="s">
        <v>447</v>
      </c>
      <c r="E160" s="191">
        <v>1410075170</v>
      </c>
      <c r="F160" s="123">
        <v>100</v>
      </c>
      <c r="G160" s="131">
        <f>G161</f>
        <v>477.65</v>
      </c>
      <c r="H160" s="153">
        <f t="shared" ref="H160:I160" si="71">H161</f>
        <v>477.65</v>
      </c>
      <c r="I160" s="153">
        <f t="shared" si="71"/>
        <v>477.65</v>
      </c>
    </row>
    <row r="161" spans="1:9" ht="31.5">
      <c r="A161" s="189">
        <v>145</v>
      </c>
      <c r="B161" s="124" t="s">
        <v>26</v>
      </c>
      <c r="C161" s="123" t="s">
        <v>58</v>
      </c>
      <c r="D161" s="123" t="s">
        <v>447</v>
      </c>
      <c r="E161" s="203">
        <v>1410075170</v>
      </c>
      <c r="F161" s="123">
        <v>120</v>
      </c>
      <c r="G161" s="153">
        <v>477.65</v>
      </c>
      <c r="H161" s="153">
        <v>477.65</v>
      </c>
      <c r="I161" s="153">
        <v>477.65</v>
      </c>
    </row>
    <row r="162" spans="1:9" ht="31.5">
      <c r="A162" s="189">
        <v>146</v>
      </c>
      <c r="B162" s="124" t="s">
        <v>32</v>
      </c>
      <c r="C162" s="123" t="s">
        <v>58</v>
      </c>
      <c r="D162" s="123" t="s">
        <v>447</v>
      </c>
      <c r="E162" s="203">
        <v>1410075170</v>
      </c>
      <c r="F162" s="123">
        <v>200</v>
      </c>
      <c r="G162" s="131">
        <f>G163</f>
        <v>69.25</v>
      </c>
      <c r="H162" s="131">
        <f t="shared" ref="H162:I162" si="72">H163</f>
        <v>69.25</v>
      </c>
      <c r="I162" s="131">
        <f t="shared" si="72"/>
        <v>69.25</v>
      </c>
    </row>
    <row r="163" spans="1:9" ht="47.25">
      <c r="A163" s="189">
        <v>147</v>
      </c>
      <c r="B163" s="124" t="s">
        <v>33</v>
      </c>
      <c r="C163" s="123" t="s">
        <v>58</v>
      </c>
      <c r="D163" s="123" t="s">
        <v>447</v>
      </c>
      <c r="E163" s="203">
        <v>1410075170</v>
      </c>
      <c r="F163" s="123">
        <v>240</v>
      </c>
      <c r="G163" s="153">
        <v>69.25</v>
      </c>
      <c r="H163" s="153">
        <v>69.25</v>
      </c>
      <c r="I163" s="153">
        <v>69.25</v>
      </c>
    </row>
    <row r="164" spans="1:9">
      <c r="A164" s="189">
        <v>148</v>
      </c>
      <c r="B164" s="126" t="s">
        <v>82</v>
      </c>
      <c r="C164" s="123" t="s">
        <v>58</v>
      </c>
      <c r="D164" s="123" t="s">
        <v>324</v>
      </c>
      <c r="E164" s="123"/>
      <c r="F164" s="123"/>
      <c r="G164" s="131">
        <f>G165</f>
        <v>9952.4</v>
      </c>
      <c r="H164" s="131">
        <f t="shared" ref="H164:I164" si="73">H165</f>
        <v>9952.4</v>
      </c>
      <c r="I164" s="131">
        <f t="shared" si="73"/>
        <v>9952.4</v>
      </c>
    </row>
    <row r="165" spans="1:9" ht="31.5">
      <c r="A165" s="189">
        <v>149</v>
      </c>
      <c r="B165" s="126" t="s">
        <v>87</v>
      </c>
      <c r="C165" s="123" t="s">
        <v>58</v>
      </c>
      <c r="D165" s="123" t="s">
        <v>324</v>
      </c>
      <c r="E165" s="123">
        <v>1100000000</v>
      </c>
      <c r="F165" s="123"/>
      <c r="G165" s="131">
        <f>G166</f>
        <v>9952.4</v>
      </c>
      <c r="H165" s="131">
        <f t="shared" ref="H165:I168" si="74">H166</f>
        <v>9952.4</v>
      </c>
      <c r="I165" s="131">
        <f t="shared" si="74"/>
        <v>9952.4</v>
      </c>
    </row>
    <row r="166" spans="1:9" ht="31.5">
      <c r="A166" s="189">
        <v>150</v>
      </c>
      <c r="B166" s="126" t="s">
        <v>88</v>
      </c>
      <c r="C166" s="123" t="s">
        <v>58</v>
      </c>
      <c r="D166" s="123" t="s">
        <v>324</v>
      </c>
      <c r="E166" s="123">
        <v>1110000000</v>
      </c>
      <c r="F166" s="123"/>
      <c r="G166" s="131">
        <f>G167</f>
        <v>9952.4</v>
      </c>
      <c r="H166" s="131">
        <f t="shared" si="74"/>
        <v>9952.4</v>
      </c>
      <c r="I166" s="131">
        <f t="shared" si="74"/>
        <v>9952.4</v>
      </c>
    </row>
    <row r="167" spans="1:9" ht="157.5">
      <c r="A167" s="189">
        <v>151</v>
      </c>
      <c r="B167" s="121" t="s">
        <v>89</v>
      </c>
      <c r="C167" s="123" t="s">
        <v>58</v>
      </c>
      <c r="D167" s="123" t="s">
        <v>324</v>
      </c>
      <c r="E167" s="123">
        <v>1110023580</v>
      </c>
      <c r="F167" s="123"/>
      <c r="G167" s="131">
        <f>G168</f>
        <v>9952.4</v>
      </c>
      <c r="H167" s="131">
        <f t="shared" si="74"/>
        <v>9952.4</v>
      </c>
      <c r="I167" s="131">
        <f t="shared" si="74"/>
        <v>9952.4</v>
      </c>
    </row>
    <row r="168" spans="1:9">
      <c r="A168" s="189">
        <v>152</v>
      </c>
      <c r="B168" s="124" t="s">
        <v>67</v>
      </c>
      <c r="C168" s="123" t="s">
        <v>58</v>
      </c>
      <c r="D168" s="123" t="s">
        <v>324</v>
      </c>
      <c r="E168" s="123">
        <v>1110023580</v>
      </c>
      <c r="F168" s="123">
        <v>800</v>
      </c>
      <c r="G168" s="131">
        <f>G169</f>
        <v>9952.4</v>
      </c>
      <c r="H168" s="131">
        <f t="shared" si="74"/>
        <v>9952.4</v>
      </c>
      <c r="I168" s="131">
        <f t="shared" si="74"/>
        <v>9952.4</v>
      </c>
    </row>
    <row r="169" spans="1:9" ht="63">
      <c r="A169" s="189">
        <v>153</v>
      </c>
      <c r="B169" s="124" t="s">
        <v>90</v>
      </c>
      <c r="C169" s="123" t="s">
        <v>58</v>
      </c>
      <c r="D169" s="123" t="s">
        <v>324</v>
      </c>
      <c r="E169" s="123">
        <v>1110023580</v>
      </c>
      <c r="F169" s="123">
        <v>810</v>
      </c>
      <c r="G169" s="131">
        <v>9952.4</v>
      </c>
      <c r="H169" s="131">
        <v>9952.4</v>
      </c>
      <c r="I169" s="131">
        <v>9952.4</v>
      </c>
    </row>
    <row r="170" spans="1:9">
      <c r="A170" s="189">
        <v>154</v>
      </c>
      <c r="B170" s="121" t="s">
        <v>91</v>
      </c>
      <c r="C170" s="123" t="s">
        <v>58</v>
      </c>
      <c r="D170" s="123" t="s">
        <v>448</v>
      </c>
      <c r="E170" s="123"/>
      <c r="F170" s="123"/>
      <c r="G170" s="131">
        <f t="shared" ref="G170:G174" si="75">G171</f>
        <v>432.64000000000004</v>
      </c>
      <c r="H170" s="131">
        <f t="shared" ref="H170:I170" si="76">H171</f>
        <v>430.6</v>
      </c>
      <c r="I170" s="131">
        <f t="shared" si="76"/>
        <v>430.6</v>
      </c>
    </row>
    <row r="171" spans="1:9" ht="31.5">
      <c r="A171" s="189">
        <v>155</v>
      </c>
      <c r="B171" s="126" t="s">
        <v>87</v>
      </c>
      <c r="C171" s="123" t="s">
        <v>58</v>
      </c>
      <c r="D171" s="123" t="s">
        <v>448</v>
      </c>
      <c r="E171" s="123">
        <v>1100000000</v>
      </c>
      <c r="F171" s="123"/>
      <c r="G171" s="131">
        <f>G172+G176</f>
        <v>432.64000000000004</v>
      </c>
      <c r="H171" s="131">
        <f t="shared" ref="H171:I172" si="77">H172</f>
        <v>430.6</v>
      </c>
      <c r="I171" s="131">
        <f t="shared" si="77"/>
        <v>430.6</v>
      </c>
    </row>
    <row r="172" spans="1:9" ht="31.5">
      <c r="A172" s="189">
        <v>156</v>
      </c>
      <c r="B172" s="126" t="s">
        <v>92</v>
      </c>
      <c r="C172" s="123" t="s">
        <v>58</v>
      </c>
      <c r="D172" s="123" t="s">
        <v>448</v>
      </c>
      <c r="E172" s="123">
        <v>1120000000</v>
      </c>
      <c r="F172" s="123"/>
      <c r="G172" s="131">
        <f t="shared" si="75"/>
        <v>430.6</v>
      </c>
      <c r="H172" s="131">
        <f t="shared" si="77"/>
        <v>430.6</v>
      </c>
      <c r="I172" s="131">
        <f t="shared" si="77"/>
        <v>430.6</v>
      </c>
    </row>
    <row r="173" spans="1:9" ht="78.75">
      <c r="A173" s="189">
        <v>157</v>
      </c>
      <c r="B173" s="240" t="s">
        <v>471</v>
      </c>
      <c r="C173" s="123" t="s">
        <v>58</v>
      </c>
      <c r="D173" s="123" t="s">
        <v>448</v>
      </c>
      <c r="E173" s="123">
        <v>1120082220</v>
      </c>
      <c r="F173" s="123"/>
      <c r="G173" s="131">
        <f t="shared" si="75"/>
        <v>430.6</v>
      </c>
      <c r="H173" s="131">
        <f t="shared" ref="H173:I174" si="78">H174</f>
        <v>430.6</v>
      </c>
      <c r="I173" s="131">
        <f t="shared" si="78"/>
        <v>430.6</v>
      </c>
    </row>
    <row r="174" spans="1:9" ht="31.5">
      <c r="A174" s="189">
        <v>158</v>
      </c>
      <c r="B174" s="124" t="s">
        <v>32</v>
      </c>
      <c r="C174" s="123" t="s">
        <v>58</v>
      </c>
      <c r="D174" s="123" t="s">
        <v>448</v>
      </c>
      <c r="E174" s="123">
        <v>1120082220</v>
      </c>
      <c r="F174" s="123">
        <v>200</v>
      </c>
      <c r="G174" s="131">
        <f t="shared" si="75"/>
        <v>430.6</v>
      </c>
      <c r="H174" s="131">
        <f t="shared" si="78"/>
        <v>430.6</v>
      </c>
      <c r="I174" s="131">
        <f t="shared" si="78"/>
        <v>430.6</v>
      </c>
    </row>
    <row r="175" spans="1:9" ht="47.25">
      <c r="A175" s="189">
        <v>159</v>
      </c>
      <c r="B175" s="124" t="s">
        <v>33</v>
      </c>
      <c r="C175" s="123" t="s">
        <v>58</v>
      </c>
      <c r="D175" s="123" t="s">
        <v>448</v>
      </c>
      <c r="E175" s="123">
        <v>1120082220</v>
      </c>
      <c r="F175" s="123">
        <v>240</v>
      </c>
      <c r="G175" s="131">
        <v>430.6</v>
      </c>
      <c r="H175" s="131">
        <v>430.6</v>
      </c>
      <c r="I175" s="131">
        <v>430.6</v>
      </c>
    </row>
    <row r="176" spans="1:9" ht="47.25">
      <c r="A176" s="189">
        <v>160</v>
      </c>
      <c r="B176" s="152" t="s">
        <v>326</v>
      </c>
      <c r="C176" s="150" t="s">
        <v>58</v>
      </c>
      <c r="D176" s="150" t="s">
        <v>448</v>
      </c>
      <c r="E176" s="150">
        <v>1130000000</v>
      </c>
      <c r="F176" s="150"/>
      <c r="G176" s="153">
        <f>G177</f>
        <v>2.04</v>
      </c>
      <c r="H176" s="153">
        <f t="shared" ref="H176:I176" si="79">H177</f>
        <v>0</v>
      </c>
      <c r="I176" s="153">
        <f t="shared" si="79"/>
        <v>0</v>
      </c>
    </row>
    <row r="177" spans="1:9" ht="94.5">
      <c r="A177" s="189">
        <v>161</v>
      </c>
      <c r="B177" s="90" t="s">
        <v>490</v>
      </c>
      <c r="C177" s="150" t="s">
        <v>58</v>
      </c>
      <c r="D177" s="150" t="s">
        <v>448</v>
      </c>
      <c r="E177" s="39" t="s">
        <v>542</v>
      </c>
      <c r="F177" s="150"/>
      <c r="G177" s="153">
        <f>G178</f>
        <v>2.04</v>
      </c>
      <c r="H177" s="153">
        <f t="shared" ref="H177:I177" si="80">H178</f>
        <v>0</v>
      </c>
      <c r="I177" s="153">
        <f t="shared" si="80"/>
        <v>0</v>
      </c>
    </row>
    <row r="178" spans="1:9" ht="31.5">
      <c r="A178" s="189">
        <v>162</v>
      </c>
      <c r="B178" s="149" t="s">
        <v>32</v>
      </c>
      <c r="C178" s="150" t="s">
        <v>58</v>
      </c>
      <c r="D178" s="150" t="s">
        <v>448</v>
      </c>
      <c r="E178" s="39" t="s">
        <v>542</v>
      </c>
      <c r="F178" s="150">
        <v>200</v>
      </c>
      <c r="G178" s="153">
        <f>G179</f>
        <v>2.04</v>
      </c>
      <c r="H178" s="153">
        <f t="shared" ref="H178:I178" si="81">H179</f>
        <v>0</v>
      </c>
      <c r="I178" s="153">
        <f t="shared" si="81"/>
        <v>0</v>
      </c>
    </row>
    <row r="179" spans="1:9" ht="47.25">
      <c r="A179" s="189">
        <v>163</v>
      </c>
      <c r="B179" s="149" t="s">
        <v>33</v>
      </c>
      <c r="C179" s="150" t="s">
        <v>58</v>
      </c>
      <c r="D179" s="150" t="s">
        <v>448</v>
      </c>
      <c r="E179" s="39" t="s">
        <v>542</v>
      </c>
      <c r="F179" s="150">
        <v>240</v>
      </c>
      <c r="G179" s="153">
        <v>2.04</v>
      </c>
      <c r="H179" s="153">
        <v>0</v>
      </c>
      <c r="I179" s="153">
        <v>0</v>
      </c>
    </row>
    <row r="180" spans="1:9" ht="31.5">
      <c r="A180" s="189">
        <v>164</v>
      </c>
      <c r="B180" s="121" t="s">
        <v>93</v>
      </c>
      <c r="C180" s="123" t="s">
        <v>58</v>
      </c>
      <c r="D180" s="123" t="s">
        <v>449</v>
      </c>
      <c r="E180" s="123"/>
      <c r="F180" s="123"/>
      <c r="G180" s="131">
        <f>G181+G186</f>
        <v>154.93</v>
      </c>
      <c r="H180" s="153">
        <f t="shared" ref="H180:I180" si="82">H181+H186</f>
        <v>60</v>
      </c>
      <c r="I180" s="153">
        <f t="shared" si="82"/>
        <v>60</v>
      </c>
    </row>
    <row r="181" spans="1:9" ht="63">
      <c r="A181" s="189">
        <v>165</v>
      </c>
      <c r="B181" s="126" t="s">
        <v>84</v>
      </c>
      <c r="C181" s="123" t="s">
        <v>58</v>
      </c>
      <c r="D181" s="123" t="s">
        <v>449</v>
      </c>
      <c r="E181" s="123" t="s">
        <v>85</v>
      </c>
      <c r="F181" s="123"/>
      <c r="G181" s="131">
        <f>G182</f>
        <v>60</v>
      </c>
      <c r="H181" s="131">
        <f t="shared" ref="H181:I184" si="83">H182</f>
        <v>60</v>
      </c>
      <c r="I181" s="131">
        <f t="shared" si="83"/>
        <v>60</v>
      </c>
    </row>
    <row r="182" spans="1:9">
      <c r="A182" s="189">
        <v>166</v>
      </c>
      <c r="B182" s="192" t="s">
        <v>80</v>
      </c>
      <c r="C182" s="123" t="s">
        <v>58</v>
      </c>
      <c r="D182" s="123" t="s">
        <v>449</v>
      </c>
      <c r="E182" s="191" t="s">
        <v>520</v>
      </c>
      <c r="F182" s="123"/>
      <c r="G182" s="131">
        <f>G183</f>
        <v>60</v>
      </c>
      <c r="H182" s="131">
        <f t="shared" si="83"/>
        <v>60</v>
      </c>
      <c r="I182" s="131">
        <f t="shared" si="83"/>
        <v>60</v>
      </c>
    </row>
    <row r="183" spans="1:9" ht="31.5">
      <c r="A183" s="189">
        <v>167</v>
      </c>
      <c r="B183" s="121" t="s">
        <v>94</v>
      </c>
      <c r="C183" s="123" t="s">
        <v>58</v>
      </c>
      <c r="D183" s="123" t="s">
        <v>449</v>
      </c>
      <c r="E183" s="191" t="s">
        <v>521</v>
      </c>
      <c r="F183" s="123"/>
      <c r="G183" s="131">
        <f>G184</f>
        <v>60</v>
      </c>
      <c r="H183" s="131">
        <f t="shared" si="83"/>
        <v>60</v>
      </c>
      <c r="I183" s="131">
        <f t="shared" si="83"/>
        <v>60</v>
      </c>
    </row>
    <row r="184" spans="1:9" ht="47.25">
      <c r="A184" s="189">
        <v>168</v>
      </c>
      <c r="B184" s="124" t="s">
        <v>95</v>
      </c>
      <c r="C184" s="123" t="s">
        <v>58</v>
      </c>
      <c r="D184" s="123" t="s">
        <v>449</v>
      </c>
      <c r="E184" s="191" t="s">
        <v>521</v>
      </c>
      <c r="F184" s="123">
        <v>600</v>
      </c>
      <c r="G184" s="131">
        <f>G185</f>
        <v>60</v>
      </c>
      <c r="H184" s="131">
        <f t="shared" si="83"/>
        <v>60</v>
      </c>
      <c r="I184" s="131">
        <f t="shared" si="83"/>
        <v>60</v>
      </c>
    </row>
    <row r="185" spans="1:9" ht="47.25">
      <c r="A185" s="189">
        <v>169</v>
      </c>
      <c r="B185" s="124" t="s">
        <v>96</v>
      </c>
      <c r="C185" s="123" t="s">
        <v>58</v>
      </c>
      <c r="D185" s="123" t="s">
        <v>449</v>
      </c>
      <c r="E185" s="191" t="s">
        <v>521</v>
      </c>
      <c r="F185" s="123">
        <v>630</v>
      </c>
      <c r="G185" s="131">
        <v>60</v>
      </c>
      <c r="H185" s="131">
        <v>60</v>
      </c>
      <c r="I185" s="131">
        <v>60</v>
      </c>
    </row>
    <row r="186" spans="1:9" ht="47.25">
      <c r="A186" s="189">
        <v>170</v>
      </c>
      <c r="B186" s="152" t="s">
        <v>327</v>
      </c>
      <c r="C186" s="150" t="s">
        <v>58</v>
      </c>
      <c r="D186" s="150" t="s">
        <v>449</v>
      </c>
      <c r="E186" s="150">
        <v>1200000000</v>
      </c>
      <c r="F186" s="150"/>
      <c r="G186" s="153">
        <f>G187</f>
        <v>94.93</v>
      </c>
      <c r="H186" s="153">
        <f t="shared" ref="H186:I187" si="84">H187</f>
        <v>0</v>
      </c>
      <c r="I186" s="153">
        <f t="shared" si="84"/>
        <v>0</v>
      </c>
    </row>
    <row r="187" spans="1:9" ht="47.25">
      <c r="A187" s="189">
        <v>171</v>
      </c>
      <c r="B187" s="152" t="s">
        <v>330</v>
      </c>
      <c r="C187" s="150" t="s">
        <v>58</v>
      </c>
      <c r="D187" s="150" t="s">
        <v>449</v>
      </c>
      <c r="E187" s="150">
        <v>1230000000</v>
      </c>
      <c r="F187" s="150"/>
      <c r="G187" s="153">
        <f>G188</f>
        <v>94.93</v>
      </c>
      <c r="H187" s="153">
        <f t="shared" si="84"/>
        <v>0</v>
      </c>
      <c r="I187" s="153">
        <f t="shared" si="84"/>
        <v>0</v>
      </c>
    </row>
    <row r="188" spans="1:9" ht="31.5">
      <c r="A188" s="189">
        <v>172</v>
      </c>
      <c r="B188" s="51" t="s">
        <v>489</v>
      </c>
      <c r="C188" s="150" t="s">
        <v>58</v>
      </c>
      <c r="D188" s="150" t="s">
        <v>449</v>
      </c>
      <c r="E188" s="150">
        <v>1230083110</v>
      </c>
      <c r="F188" s="150"/>
      <c r="G188" s="153">
        <f>G189</f>
        <v>94.93</v>
      </c>
      <c r="H188" s="153">
        <f t="shared" ref="H188:I188" si="85">H189</f>
        <v>0</v>
      </c>
      <c r="I188" s="153">
        <f t="shared" si="85"/>
        <v>0</v>
      </c>
    </row>
    <row r="189" spans="1:9" ht="47.25">
      <c r="A189" s="189">
        <v>173</v>
      </c>
      <c r="B189" s="149" t="s">
        <v>33</v>
      </c>
      <c r="C189" s="150" t="s">
        <v>58</v>
      </c>
      <c r="D189" s="150" t="s">
        <v>449</v>
      </c>
      <c r="E189" s="150">
        <v>1230083110</v>
      </c>
      <c r="F189" s="150">
        <v>240</v>
      </c>
      <c r="G189" s="153">
        <v>94.93</v>
      </c>
      <c r="H189" s="153">
        <v>0</v>
      </c>
      <c r="I189" s="153">
        <v>0</v>
      </c>
    </row>
    <row r="190" spans="1:9">
      <c r="A190" s="189">
        <v>174</v>
      </c>
      <c r="B190" s="121" t="s">
        <v>98</v>
      </c>
      <c r="C190" s="123" t="s">
        <v>58</v>
      </c>
      <c r="D190" s="123" t="s">
        <v>438</v>
      </c>
      <c r="E190" s="123"/>
      <c r="F190" s="123"/>
      <c r="G190" s="131">
        <f>G191</f>
        <v>52761.100000000006</v>
      </c>
      <c r="H190" s="175">
        <f t="shared" ref="H190:I190" si="86">H191</f>
        <v>52761.100000000006</v>
      </c>
      <c r="I190" s="175">
        <f t="shared" si="86"/>
        <v>52761.100000000006</v>
      </c>
    </row>
    <row r="191" spans="1:9">
      <c r="A191" s="189">
        <v>175</v>
      </c>
      <c r="B191" s="121" t="s">
        <v>99</v>
      </c>
      <c r="C191" s="123" t="s">
        <v>58</v>
      </c>
      <c r="D191" s="123" t="s">
        <v>439</v>
      </c>
      <c r="E191" s="123"/>
      <c r="F191" s="123"/>
      <c r="G191" s="131">
        <f>G192</f>
        <v>52761.100000000006</v>
      </c>
      <c r="H191" s="153">
        <f t="shared" ref="H191:I191" si="87">H192</f>
        <v>52761.100000000006</v>
      </c>
      <c r="I191" s="153">
        <f t="shared" si="87"/>
        <v>52761.100000000006</v>
      </c>
    </row>
    <row r="192" spans="1:9" ht="47.25">
      <c r="A192" s="189">
        <v>176</v>
      </c>
      <c r="B192" s="121" t="s">
        <v>100</v>
      </c>
      <c r="C192" s="123" t="s">
        <v>58</v>
      </c>
      <c r="D192" s="123" t="s">
        <v>439</v>
      </c>
      <c r="E192" s="123" t="s">
        <v>101</v>
      </c>
      <c r="F192" s="123"/>
      <c r="G192" s="131">
        <f>G193</f>
        <v>52761.100000000006</v>
      </c>
      <c r="H192" s="153">
        <f t="shared" ref="H192:I192" si="88">H193</f>
        <v>52761.100000000006</v>
      </c>
      <c r="I192" s="153">
        <f t="shared" si="88"/>
        <v>52761.100000000006</v>
      </c>
    </row>
    <row r="193" spans="1:13">
      <c r="A193" s="189">
        <v>177</v>
      </c>
      <c r="B193" s="51" t="s">
        <v>102</v>
      </c>
      <c r="C193" s="123" t="s">
        <v>58</v>
      </c>
      <c r="D193" s="123" t="s">
        <v>439</v>
      </c>
      <c r="E193" s="123" t="s">
        <v>103</v>
      </c>
      <c r="F193" s="123"/>
      <c r="G193" s="131">
        <f>G194+G197</f>
        <v>52761.100000000006</v>
      </c>
      <c r="H193" s="131">
        <f t="shared" ref="H193:I193" si="89">H194+H197</f>
        <v>52761.100000000006</v>
      </c>
      <c r="I193" s="131">
        <f t="shared" si="89"/>
        <v>52761.100000000006</v>
      </c>
    </row>
    <row r="194" spans="1:13" ht="110.25">
      <c r="A194" s="189">
        <v>178</v>
      </c>
      <c r="B194" s="129" t="s">
        <v>368</v>
      </c>
      <c r="C194" s="123" t="s">
        <v>58</v>
      </c>
      <c r="D194" s="123" t="s">
        <v>439</v>
      </c>
      <c r="E194" s="123" t="s">
        <v>104</v>
      </c>
      <c r="F194" s="123"/>
      <c r="G194" s="131">
        <f>G195</f>
        <v>22053.9</v>
      </c>
      <c r="H194" s="131">
        <f t="shared" ref="H194:I195" si="90">H195</f>
        <v>22053.9</v>
      </c>
      <c r="I194" s="131">
        <f t="shared" si="90"/>
        <v>22053.9</v>
      </c>
      <c r="K194" s="13">
        <v>22053.9</v>
      </c>
      <c r="L194" s="13">
        <v>22053.9</v>
      </c>
      <c r="M194" s="13">
        <v>22053.9</v>
      </c>
    </row>
    <row r="195" spans="1:13">
      <c r="A195" s="189">
        <v>179</v>
      </c>
      <c r="B195" s="124" t="s">
        <v>67</v>
      </c>
      <c r="C195" s="123" t="s">
        <v>58</v>
      </c>
      <c r="D195" s="123" t="s">
        <v>439</v>
      </c>
      <c r="E195" s="123" t="s">
        <v>104</v>
      </c>
      <c r="F195" s="123">
        <v>800</v>
      </c>
      <c r="G195" s="131">
        <f>G196</f>
        <v>22053.9</v>
      </c>
      <c r="H195" s="131">
        <f t="shared" si="90"/>
        <v>22053.9</v>
      </c>
      <c r="I195" s="131">
        <f t="shared" si="90"/>
        <v>22053.9</v>
      </c>
    </row>
    <row r="196" spans="1:13" ht="63">
      <c r="A196" s="189">
        <v>180</v>
      </c>
      <c r="B196" s="124" t="s">
        <v>90</v>
      </c>
      <c r="C196" s="123" t="s">
        <v>58</v>
      </c>
      <c r="D196" s="123" t="s">
        <v>439</v>
      </c>
      <c r="E196" s="123" t="s">
        <v>104</v>
      </c>
      <c r="F196" s="123">
        <v>810</v>
      </c>
      <c r="G196" s="38">
        <v>22053.9</v>
      </c>
      <c r="H196" s="38">
        <v>22053.9</v>
      </c>
      <c r="I196" s="38">
        <v>22053.9</v>
      </c>
    </row>
    <row r="197" spans="1:13" ht="63">
      <c r="A197" s="189">
        <v>181</v>
      </c>
      <c r="B197" s="129" t="s">
        <v>369</v>
      </c>
      <c r="C197" s="123" t="s">
        <v>58</v>
      </c>
      <c r="D197" s="123" t="s">
        <v>439</v>
      </c>
      <c r="E197" s="123" t="s">
        <v>105</v>
      </c>
      <c r="F197" s="123"/>
      <c r="G197" s="131">
        <f>G198</f>
        <v>30707.200000000001</v>
      </c>
      <c r="H197" s="131">
        <f t="shared" ref="H197:I198" si="91">H198</f>
        <v>30707.200000000001</v>
      </c>
      <c r="I197" s="131">
        <f t="shared" si="91"/>
        <v>30707.200000000001</v>
      </c>
      <c r="K197" s="13">
        <v>30707.200000000001</v>
      </c>
      <c r="L197" s="13">
        <v>30707.200000000001</v>
      </c>
      <c r="M197" s="13">
        <v>30707.200000000001</v>
      </c>
    </row>
    <row r="198" spans="1:13">
      <c r="A198" s="189">
        <v>182</v>
      </c>
      <c r="B198" s="124" t="s">
        <v>67</v>
      </c>
      <c r="C198" s="123" t="s">
        <v>58</v>
      </c>
      <c r="D198" s="123" t="s">
        <v>439</v>
      </c>
      <c r="E198" s="123" t="s">
        <v>105</v>
      </c>
      <c r="F198" s="123">
        <v>800</v>
      </c>
      <c r="G198" s="131">
        <f>G199</f>
        <v>30707.200000000001</v>
      </c>
      <c r="H198" s="131">
        <f t="shared" si="91"/>
        <v>30707.200000000001</v>
      </c>
      <c r="I198" s="131">
        <f t="shared" si="91"/>
        <v>30707.200000000001</v>
      </c>
    </row>
    <row r="199" spans="1:13" ht="63">
      <c r="A199" s="189">
        <v>183</v>
      </c>
      <c r="B199" s="124" t="s">
        <v>90</v>
      </c>
      <c r="C199" s="123" t="s">
        <v>58</v>
      </c>
      <c r="D199" s="123" t="s">
        <v>439</v>
      </c>
      <c r="E199" s="123" t="s">
        <v>105</v>
      </c>
      <c r="F199" s="123">
        <v>810</v>
      </c>
      <c r="G199" s="38">
        <v>30707.200000000001</v>
      </c>
      <c r="H199" s="38">
        <v>30707.200000000001</v>
      </c>
      <c r="I199" s="38">
        <v>30707.200000000001</v>
      </c>
    </row>
    <row r="200" spans="1:13">
      <c r="A200" s="189">
        <v>184</v>
      </c>
      <c r="B200" s="121" t="s">
        <v>106</v>
      </c>
      <c r="C200" s="123" t="s">
        <v>58</v>
      </c>
      <c r="D200" s="123" t="s">
        <v>450</v>
      </c>
      <c r="E200" s="123"/>
      <c r="F200" s="123"/>
      <c r="G200" s="131">
        <f>G201</f>
        <v>1334.8</v>
      </c>
      <c r="H200" s="131">
        <f>H201</f>
        <v>1334.8</v>
      </c>
      <c r="I200" s="131">
        <f>I201</f>
        <v>1334.8</v>
      </c>
      <c r="K200" s="13">
        <v>1334.8</v>
      </c>
      <c r="L200" s="13">
        <v>1334.8</v>
      </c>
      <c r="M200" s="13">
        <v>1334.8</v>
      </c>
    </row>
    <row r="201" spans="1:13">
      <c r="A201" s="189">
        <v>185</v>
      </c>
      <c r="B201" s="124" t="s">
        <v>107</v>
      </c>
      <c r="C201" s="123" t="s">
        <v>58</v>
      </c>
      <c r="D201" s="123" t="s">
        <v>451</v>
      </c>
      <c r="E201" s="123"/>
      <c r="F201" s="123"/>
      <c r="G201" s="131">
        <f>G202</f>
        <v>1334.8</v>
      </c>
      <c r="H201" s="131">
        <f t="shared" ref="H201:I203" si="92">H202</f>
        <v>1334.8</v>
      </c>
      <c r="I201" s="131">
        <f t="shared" si="92"/>
        <v>1334.8</v>
      </c>
    </row>
    <row r="202" spans="1:13" ht="47.25">
      <c r="A202" s="189">
        <v>186</v>
      </c>
      <c r="B202" s="121" t="s">
        <v>108</v>
      </c>
      <c r="C202" s="123" t="s">
        <v>58</v>
      </c>
      <c r="D202" s="123" t="s">
        <v>451</v>
      </c>
      <c r="E202" s="123" t="s">
        <v>110</v>
      </c>
      <c r="F202" s="123"/>
      <c r="G202" s="131">
        <f>G203</f>
        <v>1334.8</v>
      </c>
      <c r="H202" s="131">
        <f t="shared" si="92"/>
        <v>1334.8</v>
      </c>
      <c r="I202" s="131">
        <f t="shared" si="92"/>
        <v>1334.8</v>
      </c>
    </row>
    <row r="203" spans="1:13" ht="31.5">
      <c r="A203" s="189">
        <v>187</v>
      </c>
      <c r="B203" s="121" t="s">
        <v>109</v>
      </c>
      <c r="C203" s="123" t="s">
        <v>58</v>
      </c>
      <c r="D203" s="123" t="s">
        <v>451</v>
      </c>
      <c r="E203" s="123" t="s">
        <v>111</v>
      </c>
      <c r="F203" s="123"/>
      <c r="G203" s="131">
        <f>G204</f>
        <v>1334.8</v>
      </c>
      <c r="H203" s="131">
        <f t="shared" si="92"/>
        <v>1334.8</v>
      </c>
      <c r="I203" s="131">
        <f t="shared" si="92"/>
        <v>1334.8</v>
      </c>
    </row>
    <row r="204" spans="1:13" ht="78.75">
      <c r="A204" s="189">
        <v>188</v>
      </c>
      <c r="B204" s="129" t="s">
        <v>370</v>
      </c>
      <c r="C204" s="123" t="s">
        <v>58</v>
      </c>
      <c r="D204" s="123" t="s">
        <v>451</v>
      </c>
      <c r="E204" s="123" t="s">
        <v>112</v>
      </c>
      <c r="F204" s="123"/>
      <c r="G204" s="131">
        <f>G205+G207</f>
        <v>1334.8</v>
      </c>
      <c r="H204" s="131">
        <f>H205+H207</f>
        <v>1334.8</v>
      </c>
      <c r="I204" s="131">
        <f>I205+I207</f>
        <v>1334.8</v>
      </c>
    </row>
    <row r="205" spans="1:13" ht="78.75">
      <c r="A205" s="189">
        <v>189</v>
      </c>
      <c r="B205" s="124" t="s">
        <v>25</v>
      </c>
      <c r="C205" s="123" t="s">
        <v>58</v>
      </c>
      <c r="D205" s="123" t="s">
        <v>451</v>
      </c>
      <c r="E205" s="123" t="s">
        <v>112</v>
      </c>
      <c r="F205" s="123">
        <v>100</v>
      </c>
      <c r="G205" s="131">
        <f>G206</f>
        <v>963.11</v>
      </c>
      <c r="H205" s="131">
        <f t="shared" ref="H205:I205" si="93">H206</f>
        <v>963.11</v>
      </c>
      <c r="I205" s="131">
        <f t="shared" si="93"/>
        <v>963.11</v>
      </c>
    </row>
    <row r="206" spans="1:13" ht="31.5">
      <c r="A206" s="189">
        <v>190</v>
      </c>
      <c r="B206" s="124" t="s">
        <v>26</v>
      </c>
      <c r="C206" s="123" t="s">
        <v>58</v>
      </c>
      <c r="D206" s="123" t="s">
        <v>451</v>
      </c>
      <c r="E206" s="123" t="s">
        <v>112</v>
      </c>
      <c r="F206" s="123">
        <v>120</v>
      </c>
      <c r="G206" s="131">
        <v>963.11</v>
      </c>
      <c r="H206" s="143">
        <v>963.11</v>
      </c>
      <c r="I206" s="143">
        <v>963.11</v>
      </c>
    </row>
    <row r="207" spans="1:13" ht="31.5">
      <c r="A207" s="189">
        <v>191</v>
      </c>
      <c r="B207" s="124" t="s">
        <v>32</v>
      </c>
      <c r="C207" s="123" t="s">
        <v>58</v>
      </c>
      <c r="D207" s="123" t="s">
        <v>451</v>
      </c>
      <c r="E207" s="123" t="s">
        <v>112</v>
      </c>
      <c r="F207" s="123">
        <v>200</v>
      </c>
      <c r="G207" s="131">
        <f>G208</f>
        <v>371.69</v>
      </c>
      <c r="H207" s="131">
        <f t="shared" ref="H207:I207" si="94">H208</f>
        <v>371.69</v>
      </c>
      <c r="I207" s="131">
        <f t="shared" si="94"/>
        <v>371.69</v>
      </c>
    </row>
    <row r="208" spans="1:13" ht="47.25">
      <c r="A208" s="189">
        <v>192</v>
      </c>
      <c r="B208" s="124" t="s">
        <v>33</v>
      </c>
      <c r="C208" s="123" t="s">
        <v>58</v>
      </c>
      <c r="D208" s="123" t="s">
        <v>451</v>
      </c>
      <c r="E208" s="123" t="s">
        <v>112</v>
      </c>
      <c r="F208" s="123">
        <v>240</v>
      </c>
      <c r="G208" s="131">
        <v>371.69</v>
      </c>
      <c r="H208" s="131">
        <v>371.69</v>
      </c>
      <c r="I208" s="131">
        <v>371.69</v>
      </c>
    </row>
    <row r="209" spans="1:13" ht="50.25" customHeight="1">
      <c r="A209" s="189">
        <v>193</v>
      </c>
      <c r="B209" s="121" t="s">
        <v>117</v>
      </c>
      <c r="C209" s="123" t="s">
        <v>58</v>
      </c>
      <c r="D209" s="123" t="s">
        <v>118</v>
      </c>
      <c r="E209" s="123"/>
      <c r="F209" s="123"/>
      <c r="G209" s="131">
        <f>G216+G210</f>
        <v>2279.9</v>
      </c>
      <c r="H209" s="175">
        <f t="shared" ref="H209:I209" si="95">H216+H210</f>
        <v>1333</v>
      </c>
      <c r="I209" s="175">
        <f t="shared" si="95"/>
        <v>1333</v>
      </c>
    </row>
    <row r="210" spans="1:13">
      <c r="A210" s="189">
        <v>194</v>
      </c>
      <c r="B210" s="124" t="s">
        <v>217</v>
      </c>
      <c r="C210" s="123" t="s">
        <v>58</v>
      </c>
      <c r="D210" s="123" t="s">
        <v>218</v>
      </c>
      <c r="E210" s="123"/>
      <c r="F210" s="123"/>
      <c r="G210" s="131">
        <f t="shared" ref="G210:G214" si="96">G211</f>
        <v>386</v>
      </c>
      <c r="H210" s="131">
        <f t="shared" ref="H210:I213" si="97">H211</f>
        <v>386</v>
      </c>
      <c r="I210" s="131">
        <f t="shared" si="97"/>
        <v>386</v>
      </c>
    </row>
    <row r="211" spans="1:13" ht="47.25">
      <c r="A211" s="189">
        <v>195</v>
      </c>
      <c r="B211" s="126" t="s">
        <v>113</v>
      </c>
      <c r="C211" s="123" t="s">
        <v>58</v>
      </c>
      <c r="D211" s="123" t="s">
        <v>218</v>
      </c>
      <c r="E211" s="123">
        <v>1200000000</v>
      </c>
      <c r="F211" s="123"/>
      <c r="G211" s="131">
        <f t="shared" si="96"/>
        <v>386</v>
      </c>
      <c r="H211" s="131">
        <f t="shared" si="97"/>
        <v>386</v>
      </c>
      <c r="I211" s="131">
        <f t="shared" si="97"/>
        <v>386</v>
      </c>
    </row>
    <row r="212" spans="1:13" ht="31.5">
      <c r="A212" s="189">
        <v>196</v>
      </c>
      <c r="B212" s="126" t="s">
        <v>329</v>
      </c>
      <c r="C212" s="123" t="s">
        <v>58</v>
      </c>
      <c r="D212" s="123" t="s">
        <v>218</v>
      </c>
      <c r="E212" s="123">
        <v>1220000000</v>
      </c>
      <c r="F212" s="123"/>
      <c r="G212" s="131">
        <f t="shared" si="96"/>
        <v>386</v>
      </c>
      <c r="H212" s="131">
        <f t="shared" si="97"/>
        <v>386</v>
      </c>
      <c r="I212" s="131">
        <f t="shared" si="97"/>
        <v>386</v>
      </c>
    </row>
    <row r="213" spans="1:13" ht="31.5">
      <c r="A213" s="189">
        <v>197</v>
      </c>
      <c r="B213" s="121" t="s">
        <v>342</v>
      </c>
      <c r="C213" s="123" t="s">
        <v>58</v>
      </c>
      <c r="D213" s="123" t="s">
        <v>218</v>
      </c>
      <c r="E213" s="123">
        <v>1220082100</v>
      </c>
      <c r="F213" s="123"/>
      <c r="G213" s="131">
        <f t="shared" si="96"/>
        <v>386</v>
      </c>
      <c r="H213" s="131">
        <f t="shared" si="97"/>
        <v>386</v>
      </c>
      <c r="I213" s="131">
        <f t="shared" si="97"/>
        <v>386</v>
      </c>
    </row>
    <row r="214" spans="1:13" ht="31.5">
      <c r="A214" s="189">
        <v>198</v>
      </c>
      <c r="B214" s="124" t="s">
        <v>209</v>
      </c>
      <c r="C214" s="123" t="s">
        <v>58</v>
      </c>
      <c r="D214" s="123" t="s">
        <v>218</v>
      </c>
      <c r="E214" s="123">
        <v>1220082100</v>
      </c>
      <c r="F214" s="123">
        <v>300</v>
      </c>
      <c r="G214" s="131">
        <f t="shared" si="96"/>
        <v>386</v>
      </c>
      <c r="H214" s="131">
        <f t="shared" ref="H214:I214" si="98">H215</f>
        <v>386</v>
      </c>
      <c r="I214" s="131">
        <f t="shared" si="98"/>
        <v>386</v>
      </c>
    </row>
    <row r="215" spans="1:13" ht="31.5">
      <c r="A215" s="189">
        <v>199</v>
      </c>
      <c r="B215" s="124" t="s">
        <v>232</v>
      </c>
      <c r="C215" s="123" t="s">
        <v>58</v>
      </c>
      <c r="D215" s="123" t="s">
        <v>218</v>
      </c>
      <c r="E215" s="123">
        <v>1220082100</v>
      </c>
      <c r="F215" s="123">
        <v>320</v>
      </c>
      <c r="G215" s="131">
        <v>386</v>
      </c>
      <c r="H215" s="131">
        <v>386</v>
      </c>
      <c r="I215" s="131">
        <v>386</v>
      </c>
    </row>
    <row r="216" spans="1:13">
      <c r="A216" s="189">
        <v>200</v>
      </c>
      <c r="B216" s="51" t="s">
        <v>115</v>
      </c>
      <c r="C216" s="123" t="s">
        <v>58</v>
      </c>
      <c r="D216" s="123" t="s">
        <v>116</v>
      </c>
      <c r="E216" s="123"/>
      <c r="F216" s="123"/>
      <c r="G216" s="131">
        <f>G217</f>
        <v>1893.9</v>
      </c>
      <c r="H216" s="131">
        <f t="shared" ref="H216:I217" si="99">H217</f>
        <v>947</v>
      </c>
      <c r="I216" s="131">
        <f t="shared" si="99"/>
        <v>947</v>
      </c>
    </row>
    <row r="217" spans="1:13" ht="47.25">
      <c r="A217" s="189">
        <v>201</v>
      </c>
      <c r="B217" s="126" t="s">
        <v>113</v>
      </c>
      <c r="C217" s="123" t="s">
        <v>58</v>
      </c>
      <c r="D217" s="123" t="s">
        <v>116</v>
      </c>
      <c r="E217" s="123">
        <v>1200000000</v>
      </c>
      <c r="F217" s="123"/>
      <c r="G217" s="131">
        <f>G218</f>
        <v>1893.9</v>
      </c>
      <c r="H217" s="131">
        <f t="shared" si="99"/>
        <v>947</v>
      </c>
      <c r="I217" s="131">
        <f t="shared" si="99"/>
        <v>947</v>
      </c>
    </row>
    <row r="218" spans="1:13" ht="63">
      <c r="A218" s="189">
        <v>202</v>
      </c>
      <c r="B218" s="121" t="s">
        <v>114</v>
      </c>
      <c r="C218" s="123" t="s">
        <v>58</v>
      </c>
      <c r="D218" s="123" t="s">
        <v>116</v>
      </c>
      <c r="E218" s="123">
        <v>1250000000</v>
      </c>
      <c r="F218" s="123"/>
      <c r="G218" s="131">
        <f>G219+G222</f>
        <v>1893.9</v>
      </c>
      <c r="H218" s="131">
        <f>H219+H222</f>
        <v>947</v>
      </c>
      <c r="I218" s="131">
        <f>I219+I222</f>
        <v>947</v>
      </c>
    </row>
    <row r="219" spans="1:13" ht="110.25">
      <c r="A219" s="189">
        <v>203</v>
      </c>
      <c r="B219" s="121" t="s">
        <v>119</v>
      </c>
      <c r="C219" s="123" t="s">
        <v>58</v>
      </c>
      <c r="D219" s="123" t="s">
        <v>116</v>
      </c>
      <c r="E219" s="123" t="s">
        <v>122</v>
      </c>
      <c r="F219" s="123"/>
      <c r="G219" s="131">
        <f>G220</f>
        <v>1361.3</v>
      </c>
      <c r="H219" s="131">
        <f t="shared" ref="H219:I220" si="100">H220</f>
        <v>947</v>
      </c>
      <c r="I219" s="131">
        <f t="shared" si="100"/>
        <v>947</v>
      </c>
    </row>
    <row r="220" spans="1:13" ht="47.25">
      <c r="A220" s="189">
        <v>204</v>
      </c>
      <c r="B220" s="90" t="s">
        <v>120</v>
      </c>
      <c r="C220" s="123" t="s">
        <v>58</v>
      </c>
      <c r="D220" s="123" t="s">
        <v>116</v>
      </c>
      <c r="E220" s="123" t="s">
        <v>122</v>
      </c>
      <c r="F220" s="123">
        <v>400</v>
      </c>
      <c r="G220" s="131">
        <f>G221</f>
        <v>1361.3</v>
      </c>
      <c r="H220" s="153">
        <f t="shared" si="100"/>
        <v>947</v>
      </c>
      <c r="I220" s="153">
        <f t="shared" si="100"/>
        <v>947</v>
      </c>
      <c r="K220" s="13">
        <v>1361.3</v>
      </c>
      <c r="L220" s="13">
        <v>947</v>
      </c>
      <c r="M220" s="13">
        <v>947</v>
      </c>
    </row>
    <row r="221" spans="1:13">
      <c r="A221" s="189">
        <v>205</v>
      </c>
      <c r="B221" s="90" t="s">
        <v>121</v>
      </c>
      <c r="C221" s="123" t="s">
        <v>58</v>
      </c>
      <c r="D221" s="123" t="s">
        <v>116</v>
      </c>
      <c r="E221" s="123" t="s">
        <v>122</v>
      </c>
      <c r="F221" s="123">
        <v>410</v>
      </c>
      <c r="G221" s="153">
        <v>1361.3</v>
      </c>
      <c r="H221" s="153">
        <v>947</v>
      </c>
      <c r="I221" s="153">
        <v>947</v>
      </c>
    </row>
    <row r="222" spans="1:13" ht="110.25">
      <c r="A222" s="189">
        <v>206</v>
      </c>
      <c r="B222" s="33" t="s">
        <v>123</v>
      </c>
      <c r="C222" s="123" t="s">
        <v>58</v>
      </c>
      <c r="D222" s="123" t="s">
        <v>116</v>
      </c>
      <c r="E222" s="123">
        <v>1250050820</v>
      </c>
      <c r="F222" s="123"/>
      <c r="G222" s="131">
        <f>G223</f>
        <v>532.6</v>
      </c>
      <c r="H222" s="131">
        <f t="shared" ref="H222:I223" si="101">H223</f>
        <v>0</v>
      </c>
      <c r="I222" s="131">
        <f t="shared" si="101"/>
        <v>0</v>
      </c>
      <c r="K222" s="13">
        <v>532.6</v>
      </c>
    </row>
    <row r="223" spans="1:13" ht="47.25">
      <c r="A223" s="189">
        <v>207</v>
      </c>
      <c r="B223" s="90" t="s">
        <v>120</v>
      </c>
      <c r="C223" s="123" t="s">
        <v>58</v>
      </c>
      <c r="D223" s="123" t="s">
        <v>116</v>
      </c>
      <c r="E223" s="123">
        <v>1250050820</v>
      </c>
      <c r="F223" s="123">
        <v>400</v>
      </c>
      <c r="G223" s="131">
        <f>G224</f>
        <v>532.6</v>
      </c>
      <c r="H223" s="131">
        <f t="shared" si="101"/>
        <v>0</v>
      </c>
      <c r="I223" s="131">
        <f t="shared" si="101"/>
        <v>0</v>
      </c>
    </row>
    <row r="224" spans="1:13">
      <c r="A224" s="189">
        <v>208</v>
      </c>
      <c r="B224" s="90" t="s">
        <v>121</v>
      </c>
      <c r="C224" s="123" t="s">
        <v>58</v>
      </c>
      <c r="D224" s="123" t="s">
        <v>116</v>
      </c>
      <c r="E224" s="123">
        <v>1250050820</v>
      </c>
      <c r="F224" s="123">
        <v>410</v>
      </c>
      <c r="G224" s="131">
        <v>532.6</v>
      </c>
      <c r="H224" s="131">
        <v>0</v>
      </c>
      <c r="I224" s="131">
        <v>0</v>
      </c>
    </row>
    <row r="225" spans="1:9" ht="47.25">
      <c r="A225" s="189">
        <v>209</v>
      </c>
      <c r="B225" s="77" t="s">
        <v>179</v>
      </c>
      <c r="C225" s="144" t="s">
        <v>478</v>
      </c>
      <c r="D225" s="75"/>
      <c r="E225" s="75"/>
      <c r="F225" s="75"/>
      <c r="G225" s="76">
        <f>G226</f>
        <v>2684.0099999999998</v>
      </c>
      <c r="H225" s="76">
        <f t="shared" ref="H225:I225" si="102">H226</f>
        <v>2684.0099999999998</v>
      </c>
      <c r="I225" s="76">
        <f t="shared" si="102"/>
        <v>2684.0099999999998</v>
      </c>
    </row>
    <row r="226" spans="1:9" ht="31.5">
      <c r="A226" s="189">
        <v>210</v>
      </c>
      <c r="B226" s="121" t="s">
        <v>180</v>
      </c>
      <c r="C226" s="145" t="s">
        <v>478</v>
      </c>
      <c r="D226" s="123" t="s">
        <v>457</v>
      </c>
      <c r="E226" s="123"/>
      <c r="F226" s="123"/>
      <c r="G226" s="131">
        <f>G227</f>
        <v>2684.0099999999998</v>
      </c>
      <c r="H226" s="131">
        <f t="shared" ref="H226:I226" si="103">H227</f>
        <v>2684.0099999999998</v>
      </c>
      <c r="I226" s="131">
        <f t="shared" si="103"/>
        <v>2684.0099999999998</v>
      </c>
    </row>
    <row r="227" spans="1:9" ht="47.25">
      <c r="A227" s="189">
        <v>211</v>
      </c>
      <c r="B227" s="124" t="s">
        <v>181</v>
      </c>
      <c r="C227" s="145" t="s">
        <v>478</v>
      </c>
      <c r="D227" s="123" t="s">
        <v>458</v>
      </c>
      <c r="E227" s="123"/>
      <c r="F227" s="123"/>
      <c r="G227" s="131">
        <f>G228</f>
        <v>2684.0099999999998</v>
      </c>
      <c r="H227" s="131">
        <f t="shared" ref="H227:I227" si="104">H228</f>
        <v>2684.0099999999998</v>
      </c>
      <c r="I227" s="131">
        <f t="shared" si="104"/>
        <v>2684.0099999999998</v>
      </c>
    </row>
    <row r="228" spans="1:9" ht="63">
      <c r="A228" s="189">
        <v>212</v>
      </c>
      <c r="B228" s="121" t="s">
        <v>365</v>
      </c>
      <c r="C228" s="145" t="s">
        <v>478</v>
      </c>
      <c r="D228" s="123" t="s">
        <v>458</v>
      </c>
      <c r="E228" s="123" t="s">
        <v>183</v>
      </c>
      <c r="F228" s="123"/>
      <c r="G228" s="131">
        <f>G230</f>
        <v>2684.0099999999998</v>
      </c>
      <c r="H228" s="131">
        <f>H230</f>
        <v>2684.0099999999998</v>
      </c>
      <c r="I228" s="131">
        <f>I230</f>
        <v>2684.0099999999998</v>
      </c>
    </row>
    <row r="229" spans="1:9" ht="47.25">
      <c r="A229" s="209">
        <v>213</v>
      </c>
      <c r="B229" s="219" t="s">
        <v>538</v>
      </c>
      <c r="C229" s="145" t="s">
        <v>478</v>
      </c>
      <c r="D229" s="211" t="s">
        <v>458</v>
      </c>
      <c r="E229" s="211" t="s">
        <v>539</v>
      </c>
      <c r="F229" s="211"/>
      <c r="G229" s="213">
        <v>0</v>
      </c>
      <c r="H229" s="213">
        <v>0</v>
      </c>
      <c r="I229" s="213">
        <v>0</v>
      </c>
    </row>
    <row r="230" spans="1:9" ht="47.25">
      <c r="A230" s="189">
        <v>214</v>
      </c>
      <c r="B230" s="121" t="s">
        <v>182</v>
      </c>
      <c r="C230" s="145" t="s">
        <v>478</v>
      </c>
      <c r="D230" s="123" t="s">
        <v>458</v>
      </c>
      <c r="E230" s="123" t="s">
        <v>184</v>
      </c>
      <c r="F230" s="123"/>
      <c r="G230" s="131">
        <f>G231</f>
        <v>2684.0099999999998</v>
      </c>
      <c r="H230" s="131">
        <f t="shared" ref="H230:I230" si="105">H231</f>
        <v>2684.0099999999998</v>
      </c>
      <c r="I230" s="131">
        <f t="shared" si="105"/>
        <v>2684.0099999999998</v>
      </c>
    </row>
    <row r="231" spans="1:9" ht="78.75">
      <c r="A231" s="189">
        <v>215</v>
      </c>
      <c r="B231" s="121" t="s">
        <v>185</v>
      </c>
      <c r="C231" s="145" t="s">
        <v>478</v>
      </c>
      <c r="D231" s="123" t="s">
        <v>458</v>
      </c>
      <c r="E231" s="123" t="s">
        <v>186</v>
      </c>
      <c r="F231" s="123"/>
      <c r="G231" s="131">
        <f>G232+G234+G236</f>
        <v>2684.0099999999998</v>
      </c>
      <c r="H231" s="225">
        <f t="shared" ref="H231:I231" si="106">H232+H234+H236</f>
        <v>2684.0099999999998</v>
      </c>
      <c r="I231" s="225">
        <f t="shared" si="106"/>
        <v>2684.0099999999998</v>
      </c>
    </row>
    <row r="232" spans="1:9" ht="78.75">
      <c r="A232" s="189">
        <v>216</v>
      </c>
      <c r="B232" s="124" t="s">
        <v>25</v>
      </c>
      <c r="C232" s="145" t="s">
        <v>478</v>
      </c>
      <c r="D232" s="123" t="s">
        <v>458</v>
      </c>
      <c r="E232" s="123" t="s">
        <v>186</v>
      </c>
      <c r="F232" s="123">
        <v>100</v>
      </c>
      <c r="G232" s="131">
        <f>G233</f>
        <v>2370.41</v>
      </c>
      <c r="H232" s="131">
        <f t="shared" ref="H232:I232" si="107">H233</f>
        <v>2370.41</v>
      </c>
      <c r="I232" s="131">
        <f t="shared" si="107"/>
        <v>2370.41</v>
      </c>
    </row>
    <row r="233" spans="1:9" ht="31.5">
      <c r="A233" s="189">
        <v>217</v>
      </c>
      <c r="B233" s="124" t="s">
        <v>132</v>
      </c>
      <c r="C233" s="145" t="s">
        <v>478</v>
      </c>
      <c r="D233" s="123" t="s">
        <v>458</v>
      </c>
      <c r="E233" s="123" t="s">
        <v>186</v>
      </c>
      <c r="F233" s="123">
        <v>110</v>
      </c>
      <c r="G233" s="131">
        <v>2370.41</v>
      </c>
      <c r="H233" s="147">
        <v>2370.41</v>
      </c>
      <c r="I233" s="147">
        <v>2370.41</v>
      </c>
    </row>
    <row r="234" spans="1:9" ht="31.5">
      <c r="A234" s="189">
        <v>218</v>
      </c>
      <c r="B234" s="124" t="s">
        <v>32</v>
      </c>
      <c r="C234" s="145" t="s">
        <v>478</v>
      </c>
      <c r="D234" s="123" t="s">
        <v>458</v>
      </c>
      <c r="E234" s="123" t="s">
        <v>186</v>
      </c>
      <c r="F234" s="123">
        <v>200</v>
      </c>
      <c r="G234" s="131">
        <f>G235</f>
        <v>311.60000000000002</v>
      </c>
      <c r="H234" s="131">
        <f t="shared" ref="H234:I234" si="108">H235</f>
        <v>311.60000000000002</v>
      </c>
      <c r="I234" s="131">
        <f t="shared" si="108"/>
        <v>311.60000000000002</v>
      </c>
    </row>
    <row r="235" spans="1:9" ht="47.25">
      <c r="A235" s="189">
        <v>219</v>
      </c>
      <c r="B235" s="124" t="s">
        <v>33</v>
      </c>
      <c r="C235" s="145" t="s">
        <v>478</v>
      </c>
      <c r="D235" s="123" t="s">
        <v>458</v>
      </c>
      <c r="E235" s="123" t="s">
        <v>186</v>
      </c>
      <c r="F235" s="123">
        <v>240</v>
      </c>
      <c r="G235" s="131">
        <f>313.6-2</f>
        <v>311.60000000000002</v>
      </c>
      <c r="H235" s="225">
        <f t="shared" ref="H235:I235" si="109">313.6-2</f>
        <v>311.60000000000002</v>
      </c>
      <c r="I235" s="225">
        <f t="shared" si="109"/>
        <v>311.60000000000002</v>
      </c>
    </row>
    <row r="236" spans="1:9">
      <c r="A236" s="222">
        <v>220</v>
      </c>
      <c r="B236" s="224" t="s">
        <v>67</v>
      </c>
      <c r="C236" s="145" t="s">
        <v>478</v>
      </c>
      <c r="D236" s="223" t="s">
        <v>458</v>
      </c>
      <c r="E236" s="223" t="s">
        <v>186</v>
      </c>
      <c r="F236" s="223">
        <v>800</v>
      </c>
      <c r="G236" s="225">
        <f>G237</f>
        <v>2</v>
      </c>
      <c r="H236" s="225">
        <f t="shared" ref="H236:I236" si="110">H237</f>
        <v>2</v>
      </c>
      <c r="I236" s="225">
        <f t="shared" si="110"/>
        <v>2</v>
      </c>
    </row>
    <row r="237" spans="1:9">
      <c r="A237" s="222">
        <v>221</v>
      </c>
      <c r="B237" s="224" t="s">
        <v>225</v>
      </c>
      <c r="C237" s="145" t="s">
        <v>478</v>
      </c>
      <c r="D237" s="223" t="s">
        <v>458</v>
      </c>
      <c r="E237" s="223" t="s">
        <v>186</v>
      </c>
      <c r="F237" s="223">
        <v>850</v>
      </c>
      <c r="G237" s="225">
        <v>2</v>
      </c>
      <c r="H237" s="225">
        <v>2</v>
      </c>
      <c r="I237" s="225">
        <v>2</v>
      </c>
    </row>
    <row r="238" spans="1:9" ht="31.5">
      <c r="A238" s="189">
        <v>222</v>
      </c>
      <c r="B238" s="77" t="s">
        <v>124</v>
      </c>
      <c r="C238" s="144" t="s">
        <v>478</v>
      </c>
      <c r="D238" s="88"/>
      <c r="E238" s="88"/>
      <c r="F238" s="88"/>
      <c r="G238" s="89">
        <f>G239</f>
        <v>2352.81</v>
      </c>
      <c r="H238" s="89">
        <f t="shared" ref="H238:I238" si="111">H239</f>
        <v>2352.81</v>
      </c>
      <c r="I238" s="89">
        <f t="shared" si="111"/>
        <v>2352.81</v>
      </c>
    </row>
    <row r="239" spans="1:9">
      <c r="A239" s="189">
        <v>223</v>
      </c>
      <c r="B239" s="121" t="s">
        <v>56</v>
      </c>
      <c r="C239" s="145" t="s">
        <v>478</v>
      </c>
      <c r="D239" s="123" t="s">
        <v>59</v>
      </c>
      <c r="E239" s="123"/>
      <c r="F239" s="123"/>
      <c r="G239" s="131">
        <f>G240</f>
        <v>2352.81</v>
      </c>
      <c r="H239" s="131">
        <f t="shared" ref="H239:I239" si="112">H240</f>
        <v>2352.81</v>
      </c>
      <c r="I239" s="131">
        <f t="shared" si="112"/>
        <v>2352.81</v>
      </c>
    </row>
    <row r="240" spans="1:9">
      <c r="A240" s="189">
        <v>224</v>
      </c>
      <c r="B240" s="121" t="s">
        <v>125</v>
      </c>
      <c r="C240" s="145" t="s">
        <v>478</v>
      </c>
      <c r="D240" s="123" t="s">
        <v>190</v>
      </c>
      <c r="E240" s="123"/>
      <c r="F240" s="123"/>
      <c r="G240" s="131">
        <f>G241</f>
        <v>2352.81</v>
      </c>
      <c r="H240" s="131">
        <f t="shared" ref="H240:I240" si="113">H241</f>
        <v>2352.81</v>
      </c>
      <c r="I240" s="131">
        <f t="shared" si="113"/>
        <v>2352.81</v>
      </c>
    </row>
    <row r="241" spans="1:13">
      <c r="A241" s="189">
        <v>225</v>
      </c>
      <c r="B241" s="121" t="s">
        <v>126</v>
      </c>
      <c r="C241" s="145" t="s">
        <v>478</v>
      </c>
      <c r="D241" s="123" t="s">
        <v>190</v>
      </c>
      <c r="E241" s="123" t="s">
        <v>128</v>
      </c>
      <c r="F241" s="123"/>
      <c r="G241" s="131">
        <f>G242</f>
        <v>2352.81</v>
      </c>
      <c r="H241" s="131">
        <f t="shared" ref="H241:I241" si="114">H242</f>
        <v>2352.81</v>
      </c>
      <c r="I241" s="131">
        <f t="shared" si="114"/>
        <v>2352.81</v>
      </c>
    </row>
    <row r="242" spans="1:13" ht="31.5">
      <c r="A242" s="189">
        <v>226</v>
      </c>
      <c r="B242" s="121" t="s">
        <v>127</v>
      </c>
      <c r="C242" s="145" t="s">
        <v>478</v>
      </c>
      <c r="D242" s="123" t="s">
        <v>190</v>
      </c>
      <c r="E242" s="123" t="s">
        <v>129</v>
      </c>
      <c r="F242" s="123"/>
      <c r="G242" s="131">
        <f>G243+G250</f>
        <v>2352.81</v>
      </c>
      <c r="H242" s="131">
        <f>H243+H250</f>
        <v>2352.81</v>
      </c>
      <c r="I242" s="131">
        <f>I243+I250</f>
        <v>2352.81</v>
      </c>
    </row>
    <row r="243" spans="1:13" ht="31.5">
      <c r="A243" s="189">
        <v>227</v>
      </c>
      <c r="B243" s="121" t="s">
        <v>130</v>
      </c>
      <c r="C243" s="145" t="s">
        <v>478</v>
      </c>
      <c r="D243" s="123" t="s">
        <v>190</v>
      </c>
      <c r="E243" s="123" t="s">
        <v>131</v>
      </c>
      <c r="F243" s="123"/>
      <c r="G243" s="131">
        <f>G244+G246+G248</f>
        <v>2127.21</v>
      </c>
      <c r="H243" s="225">
        <f t="shared" ref="H243:I243" si="115">H244+H246+H248</f>
        <v>2127.21</v>
      </c>
      <c r="I243" s="225">
        <f t="shared" si="115"/>
        <v>2127.21</v>
      </c>
    </row>
    <row r="244" spans="1:13" ht="78.75">
      <c r="A244" s="189">
        <v>228</v>
      </c>
      <c r="B244" s="124" t="s">
        <v>25</v>
      </c>
      <c r="C244" s="145" t="s">
        <v>478</v>
      </c>
      <c r="D244" s="123" t="s">
        <v>190</v>
      </c>
      <c r="E244" s="123" t="s">
        <v>131</v>
      </c>
      <c r="F244" s="123">
        <v>100</v>
      </c>
      <c r="G244" s="131">
        <f>G245</f>
        <v>1277.77</v>
      </c>
      <c r="H244" s="131">
        <f t="shared" ref="H244:I244" si="116">H245</f>
        <v>1277.77</v>
      </c>
      <c r="I244" s="131">
        <f t="shared" si="116"/>
        <v>1277.77</v>
      </c>
    </row>
    <row r="245" spans="1:13" ht="31.5">
      <c r="A245" s="189">
        <v>229</v>
      </c>
      <c r="B245" s="124" t="s">
        <v>132</v>
      </c>
      <c r="C245" s="145" t="s">
        <v>478</v>
      </c>
      <c r="D245" s="123" t="s">
        <v>190</v>
      </c>
      <c r="E245" s="123" t="s">
        <v>131</v>
      </c>
      <c r="F245" s="123">
        <v>110</v>
      </c>
      <c r="G245" s="131">
        <v>1277.77</v>
      </c>
      <c r="H245" s="143">
        <v>1277.77</v>
      </c>
      <c r="I245" s="143">
        <v>1277.77</v>
      </c>
    </row>
    <row r="246" spans="1:13" ht="31.5">
      <c r="A246" s="189">
        <v>230</v>
      </c>
      <c r="B246" s="124" t="s">
        <v>32</v>
      </c>
      <c r="C246" s="145" t="s">
        <v>478</v>
      </c>
      <c r="D246" s="123" t="s">
        <v>190</v>
      </c>
      <c r="E246" s="123" t="s">
        <v>131</v>
      </c>
      <c r="F246" s="123">
        <v>200</v>
      </c>
      <c r="G246" s="131">
        <f>G247</f>
        <v>847.44</v>
      </c>
      <c r="H246" s="131">
        <f t="shared" ref="H246:I246" si="117">H247</f>
        <v>847.44</v>
      </c>
      <c r="I246" s="131">
        <f t="shared" si="117"/>
        <v>847.44</v>
      </c>
    </row>
    <row r="247" spans="1:13" ht="47.25">
      <c r="A247" s="189">
        <v>231</v>
      </c>
      <c r="B247" s="124" t="s">
        <v>33</v>
      </c>
      <c r="C247" s="145" t="s">
        <v>478</v>
      </c>
      <c r="D247" s="123" t="s">
        <v>190</v>
      </c>
      <c r="E247" s="123" t="s">
        <v>131</v>
      </c>
      <c r="F247" s="123">
        <v>240</v>
      </c>
      <c r="G247" s="131">
        <f>849.44-2</f>
        <v>847.44</v>
      </c>
      <c r="H247" s="225">
        <f t="shared" ref="H247:I247" si="118">849.44-2</f>
        <v>847.44</v>
      </c>
      <c r="I247" s="225">
        <f t="shared" si="118"/>
        <v>847.44</v>
      </c>
    </row>
    <row r="248" spans="1:13">
      <c r="A248" s="222">
        <v>232</v>
      </c>
      <c r="B248" s="224" t="s">
        <v>67</v>
      </c>
      <c r="C248" s="145" t="s">
        <v>478</v>
      </c>
      <c r="D248" s="223" t="s">
        <v>190</v>
      </c>
      <c r="E248" s="223" t="s">
        <v>131</v>
      </c>
      <c r="F248" s="223">
        <v>800</v>
      </c>
      <c r="G248" s="225">
        <f>G249</f>
        <v>2</v>
      </c>
      <c r="H248" s="225">
        <f t="shared" ref="H248:I248" si="119">H249</f>
        <v>2</v>
      </c>
      <c r="I248" s="225">
        <f t="shared" si="119"/>
        <v>2</v>
      </c>
    </row>
    <row r="249" spans="1:13">
      <c r="A249" s="222">
        <v>233</v>
      </c>
      <c r="B249" s="224" t="s">
        <v>225</v>
      </c>
      <c r="C249" s="145" t="s">
        <v>478</v>
      </c>
      <c r="D249" s="223" t="s">
        <v>190</v>
      </c>
      <c r="E249" s="223" t="s">
        <v>131</v>
      </c>
      <c r="F249" s="223">
        <v>850</v>
      </c>
      <c r="G249" s="225">
        <v>2</v>
      </c>
      <c r="H249" s="225">
        <v>2</v>
      </c>
      <c r="I249" s="225">
        <v>2</v>
      </c>
    </row>
    <row r="250" spans="1:13" ht="47.25">
      <c r="A250" s="189">
        <v>234</v>
      </c>
      <c r="B250" s="129" t="s">
        <v>133</v>
      </c>
      <c r="C250" s="145" t="s">
        <v>478</v>
      </c>
      <c r="D250" s="123" t="s">
        <v>190</v>
      </c>
      <c r="E250" s="123" t="s">
        <v>134</v>
      </c>
      <c r="F250" s="123"/>
      <c r="G250" s="131">
        <f>G251+G253</f>
        <v>225.6</v>
      </c>
      <c r="H250" s="131">
        <f>H251+H253</f>
        <v>225.6</v>
      </c>
      <c r="I250" s="131">
        <f>I251+I253</f>
        <v>225.6</v>
      </c>
      <c r="K250" s="13">
        <v>225.6</v>
      </c>
      <c r="L250" s="13">
        <v>225.6</v>
      </c>
      <c r="M250" s="13">
        <v>225.6</v>
      </c>
    </row>
    <row r="251" spans="1:13" ht="78.75">
      <c r="A251" s="189">
        <v>235</v>
      </c>
      <c r="B251" s="124" t="s">
        <v>25</v>
      </c>
      <c r="C251" s="145" t="s">
        <v>478</v>
      </c>
      <c r="D251" s="123" t="s">
        <v>190</v>
      </c>
      <c r="E251" s="123" t="s">
        <v>134</v>
      </c>
      <c r="F251" s="123">
        <v>100</v>
      </c>
      <c r="G251" s="131">
        <f>G252</f>
        <v>186.73</v>
      </c>
      <c r="H251" s="131">
        <f t="shared" ref="H251:I251" si="120">H252</f>
        <v>186.73</v>
      </c>
      <c r="I251" s="131">
        <f t="shared" si="120"/>
        <v>186.73</v>
      </c>
    </row>
    <row r="252" spans="1:13" ht="31.5">
      <c r="A252" s="189">
        <v>236</v>
      </c>
      <c r="B252" s="124" t="s">
        <v>132</v>
      </c>
      <c r="C252" s="145" t="s">
        <v>478</v>
      </c>
      <c r="D252" s="123" t="s">
        <v>190</v>
      </c>
      <c r="E252" s="123" t="s">
        <v>134</v>
      </c>
      <c r="F252" s="123">
        <v>110</v>
      </c>
      <c r="G252" s="131">
        <v>186.73</v>
      </c>
      <c r="H252" s="143">
        <v>186.73</v>
      </c>
      <c r="I252" s="143">
        <v>186.73</v>
      </c>
    </row>
    <row r="253" spans="1:13" ht="31.5">
      <c r="A253" s="189">
        <v>237</v>
      </c>
      <c r="B253" s="124" t="s">
        <v>32</v>
      </c>
      <c r="C253" s="145" t="s">
        <v>478</v>
      </c>
      <c r="D253" s="123" t="s">
        <v>190</v>
      </c>
      <c r="E253" s="123" t="s">
        <v>134</v>
      </c>
      <c r="F253" s="123">
        <v>200</v>
      </c>
      <c r="G253" s="131">
        <f>G254</f>
        <v>38.869999999999997</v>
      </c>
      <c r="H253" s="131">
        <f t="shared" ref="H253:I253" si="121">H254</f>
        <v>38.869999999999997</v>
      </c>
      <c r="I253" s="131">
        <f t="shared" si="121"/>
        <v>38.869999999999997</v>
      </c>
    </row>
    <row r="254" spans="1:13" ht="47.25">
      <c r="A254" s="189">
        <v>238</v>
      </c>
      <c r="B254" s="124" t="s">
        <v>33</v>
      </c>
      <c r="C254" s="145" t="s">
        <v>478</v>
      </c>
      <c r="D254" s="123" t="s">
        <v>190</v>
      </c>
      <c r="E254" s="123" t="s">
        <v>134</v>
      </c>
      <c r="F254" s="123">
        <v>240</v>
      </c>
      <c r="G254" s="131">
        <v>38.869999999999997</v>
      </c>
      <c r="H254" s="131">
        <v>38.869999999999997</v>
      </c>
      <c r="I254" s="131">
        <v>38.869999999999997</v>
      </c>
    </row>
    <row r="255" spans="1:13" ht="31.5">
      <c r="A255" s="189">
        <v>239</v>
      </c>
      <c r="B255" s="77" t="s">
        <v>381</v>
      </c>
      <c r="C255" s="144" t="s">
        <v>478</v>
      </c>
      <c r="D255" s="75"/>
      <c r="E255" s="75"/>
      <c r="F255" s="75"/>
      <c r="G255" s="76">
        <f>G256</f>
        <v>3714.5</v>
      </c>
      <c r="H255" s="76">
        <f t="shared" ref="H255:I259" si="122">H256</f>
        <v>3714.5</v>
      </c>
      <c r="I255" s="76">
        <f t="shared" si="122"/>
        <v>3714.5</v>
      </c>
    </row>
    <row r="256" spans="1:13">
      <c r="A256" s="189">
        <v>240</v>
      </c>
      <c r="B256" s="12" t="s">
        <v>56</v>
      </c>
      <c r="C256" s="145" t="s">
        <v>478</v>
      </c>
      <c r="D256" s="123" t="s">
        <v>59</v>
      </c>
      <c r="E256" s="123"/>
      <c r="F256" s="123"/>
      <c r="G256" s="131">
        <f>G257</f>
        <v>3714.5</v>
      </c>
      <c r="H256" s="131">
        <f t="shared" si="122"/>
        <v>3714.5</v>
      </c>
      <c r="I256" s="131">
        <f t="shared" si="122"/>
        <v>3714.5</v>
      </c>
    </row>
    <row r="257" spans="1:9">
      <c r="A257" s="189">
        <v>241</v>
      </c>
      <c r="B257" s="121" t="s">
        <v>70</v>
      </c>
      <c r="C257" s="145" t="s">
        <v>478</v>
      </c>
      <c r="D257" s="123" t="s">
        <v>190</v>
      </c>
      <c r="E257" s="123"/>
      <c r="F257" s="123"/>
      <c r="G257" s="131">
        <f>G258</f>
        <v>3714.5</v>
      </c>
      <c r="H257" s="131">
        <f t="shared" si="122"/>
        <v>3714.5</v>
      </c>
      <c r="I257" s="131">
        <f t="shared" si="122"/>
        <v>3714.5</v>
      </c>
    </row>
    <row r="258" spans="1:9" ht="31.5">
      <c r="A258" s="189">
        <v>242</v>
      </c>
      <c r="B258" s="121" t="s">
        <v>193</v>
      </c>
      <c r="C258" s="145" t="s">
        <v>478</v>
      </c>
      <c r="D258" s="123" t="s">
        <v>190</v>
      </c>
      <c r="E258" s="123" t="s">
        <v>61</v>
      </c>
      <c r="F258" s="123"/>
      <c r="G258" s="131">
        <f>G259</f>
        <v>3714.5</v>
      </c>
      <c r="H258" s="131">
        <f t="shared" si="122"/>
        <v>3714.5</v>
      </c>
      <c r="I258" s="131">
        <f t="shared" si="122"/>
        <v>3714.5</v>
      </c>
    </row>
    <row r="259" spans="1:9" ht="63">
      <c r="A259" s="189">
        <v>243</v>
      </c>
      <c r="B259" s="182" t="s">
        <v>512</v>
      </c>
      <c r="C259" s="145" t="s">
        <v>478</v>
      </c>
      <c r="D259" s="123" t="s">
        <v>190</v>
      </c>
      <c r="E259" s="123" t="s">
        <v>379</v>
      </c>
      <c r="F259" s="123"/>
      <c r="G259" s="131">
        <f>G260</f>
        <v>3714.5</v>
      </c>
      <c r="H259" s="131">
        <f t="shared" si="122"/>
        <v>3714.5</v>
      </c>
      <c r="I259" s="131">
        <f t="shared" si="122"/>
        <v>3714.5</v>
      </c>
    </row>
    <row r="260" spans="1:9" ht="94.5">
      <c r="A260" s="189">
        <v>244</v>
      </c>
      <c r="B260" s="121" t="s">
        <v>191</v>
      </c>
      <c r="C260" s="145" t="s">
        <v>478</v>
      </c>
      <c r="D260" s="123" t="s">
        <v>190</v>
      </c>
      <c r="E260" s="123" t="s">
        <v>380</v>
      </c>
      <c r="F260" s="123"/>
      <c r="G260" s="131">
        <f>G261+G263+G265</f>
        <v>3714.5</v>
      </c>
      <c r="H260" s="225">
        <f t="shared" ref="H260:I260" si="123">H261+H263+H265</f>
        <v>3714.5</v>
      </c>
      <c r="I260" s="225">
        <f t="shared" si="123"/>
        <v>3714.5</v>
      </c>
    </row>
    <row r="261" spans="1:9" ht="78.75">
      <c r="A261" s="189">
        <v>245</v>
      </c>
      <c r="B261" s="124" t="s">
        <v>25</v>
      </c>
      <c r="C261" s="145" t="s">
        <v>478</v>
      </c>
      <c r="D261" s="123" t="s">
        <v>190</v>
      </c>
      <c r="E261" s="123" t="s">
        <v>380</v>
      </c>
      <c r="F261" s="123">
        <v>100</v>
      </c>
      <c r="G261" s="131">
        <f>G262</f>
        <v>3163.3</v>
      </c>
      <c r="H261" s="131">
        <f t="shared" ref="H261:I261" si="124">H262</f>
        <v>3163.3</v>
      </c>
      <c r="I261" s="131">
        <f t="shared" si="124"/>
        <v>3163.3</v>
      </c>
    </row>
    <row r="262" spans="1:9" ht="31.5">
      <c r="A262" s="189">
        <v>246</v>
      </c>
      <c r="B262" s="124" t="s">
        <v>132</v>
      </c>
      <c r="C262" s="145" t="s">
        <v>478</v>
      </c>
      <c r="D262" s="123" t="s">
        <v>190</v>
      </c>
      <c r="E262" s="123" t="s">
        <v>380</v>
      </c>
      <c r="F262" s="123">
        <v>110</v>
      </c>
      <c r="G262" s="131">
        <f>3285.5-122.2</f>
        <v>3163.3</v>
      </c>
      <c r="H262" s="225">
        <f t="shared" ref="H262:I262" si="125">3285.5-122.2</f>
        <v>3163.3</v>
      </c>
      <c r="I262" s="225">
        <f t="shared" si="125"/>
        <v>3163.3</v>
      </c>
    </row>
    <row r="263" spans="1:9" ht="31.5">
      <c r="A263" s="189">
        <v>247</v>
      </c>
      <c r="B263" s="124" t="s">
        <v>32</v>
      </c>
      <c r="C263" s="145" t="s">
        <v>478</v>
      </c>
      <c r="D263" s="123" t="s">
        <v>190</v>
      </c>
      <c r="E263" s="123" t="s">
        <v>380</v>
      </c>
      <c r="F263" s="123">
        <v>200</v>
      </c>
      <c r="G263" s="131">
        <f>G264</f>
        <v>549.20000000000005</v>
      </c>
      <c r="H263" s="131">
        <f>H264</f>
        <v>549.20000000000005</v>
      </c>
      <c r="I263" s="131">
        <f>I264</f>
        <v>549.20000000000005</v>
      </c>
    </row>
    <row r="264" spans="1:9" ht="47.25">
      <c r="A264" s="189">
        <v>248</v>
      </c>
      <c r="B264" s="124" t="s">
        <v>33</v>
      </c>
      <c r="C264" s="145" t="s">
        <v>478</v>
      </c>
      <c r="D264" s="123" t="s">
        <v>190</v>
      </c>
      <c r="E264" s="123" t="s">
        <v>380</v>
      </c>
      <c r="F264" s="123">
        <v>240</v>
      </c>
      <c r="G264" s="131">
        <f>429+122.2-2</f>
        <v>549.20000000000005</v>
      </c>
      <c r="H264" s="225">
        <f t="shared" ref="H264:I264" si="126">429+122.2-2</f>
        <v>549.20000000000005</v>
      </c>
      <c r="I264" s="225">
        <f t="shared" si="126"/>
        <v>549.20000000000005</v>
      </c>
    </row>
    <row r="265" spans="1:9">
      <c r="A265" s="222">
        <v>249</v>
      </c>
      <c r="B265" s="224" t="s">
        <v>67</v>
      </c>
      <c r="C265" s="145" t="s">
        <v>478</v>
      </c>
      <c r="D265" s="223" t="s">
        <v>190</v>
      </c>
      <c r="E265" s="223" t="s">
        <v>380</v>
      </c>
      <c r="F265" s="223">
        <v>800</v>
      </c>
      <c r="G265" s="225">
        <f>G266</f>
        <v>2</v>
      </c>
      <c r="H265" s="225">
        <f t="shared" ref="H265:I265" si="127">H266</f>
        <v>2</v>
      </c>
      <c r="I265" s="225">
        <f t="shared" si="127"/>
        <v>2</v>
      </c>
    </row>
    <row r="266" spans="1:9">
      <c r="A266" s="222">
        <v>250</v>
      </c>
      <c r="B266" s="224" t="s">
        <v>225</v>
      </c>
      <c r="C266" s="145" t="s">
        <v>478</v>
      </c>
      <c r="D266" s="223" t="s">
        <v>190</v>
      </c>
      <c r="E266" s="223" t="s">
        <v>380</v>
      </c>
      <c r="F266" s="223">
        <v>850</v>
      </c>
      <c r="G266" s="225">
        <v>2</v>
      </c>
      <c r="H266" s="225">
        <v>2</v>
      </c>
      <c r="I266" s="225">
        <v>2</v>
      </c>
    </row>
    <row r="267" spans="1:9" ht="63">
      <c r="A267" s="189">
        <v>251</v>
      </c>
      <c r="B267" s="77" t="s">
        <v>192</v>
      </c>
      <c r="C267" s="144" t="s">
        <v>478</v>
      </c>
      <c r="D267" s="75"/>
      <c r="E267" s="75"/>
      <c r="F267" s="75"/>
      <c r="G267" s="76">
        <f>G268</f>
        <v>14700.66</v>
      </c>
      <c r="H267" s="76">
        <f t="shared" ref="H267:I271" si="128">H268</f>
        <v>14700.66</v>
      </c>
      <c r="I267" s="76">
        <f t="shared" si="128"/>
        <v>14700.66</v>
      </c>
    </row>
    <row r="268" spans="1:9">
      <c r="A268" s="189">
        <v>252</v>
      </c>
      <c r="B268" s="12" t="s">
        <v>56</v>
      </c>
      <c r="C268" s="145" t="s">
        <v>478</v>
      </c>
      <c r="D268" s="123" t="s">
        <v>59</v>
      </c>
      <c r="E268" s="123"/>
      <c r="F268" s="123"/>
      <c r="G268" s="131">
        <f>G269</f>
        <v>14700.66</v>
      </c>
      <c r="H268" s="131">
        <f t="shared" si="128"/>
        <v>14700.66</v>
      </c>
      <c r="I268" s="131">
        <f t="shared" si="128"/>
        <v>14700.66</v>
      </c>
    </row>
    <row r="269" spans="1:9">
      <c r="A269" s="189">
        <v>253</v>
      </c>
      <c r="B269" s="121" t="s">
        <v>70</v>
      </c>
      <c r="C269" s="145" t="s">
        <v>478</v>
      </c>
      <c r="D269" s="123" t="s">
        <v>190</v>
      </c>
      <c r="E269" s="123"/>
      <c r="F269" s="123"/>
      <c r="G269" s="131">
        <f>G270</f>
        <v>14700.66</v>
      </c>
      <c r="H269" s="131">
        <f t="shared" si="128"/>
        <v>14700.66</v>
      </c>
      <c r="I269" s="131">
        <f t="shared" si="128"/>
        <v>14700.66</v>
      </c>
    </row>
    <row r="270" spans="1:9" ht="31.5">
      <c r="A270" s="189">
        <v>254</v>
      </c>
      <c r="B270" s="121" t="s">
        <v>193</v>
      </c>
      <c r="C270" s="145" t="s">
        <v>478</v>
      </c>
      <c r="D270" s="123" t="s">
        <v>190</v>
      </c>
      <c r="E270" s="123" t="s">
        <v>61</v>
      </c>
      <c r="F270" s="123"/>
      <c r="G270" s="131">
        <f>G271</f>
        <v>14700.66</v>
      </c>
      <c r="H270" s="131">
        <f t="shared" si="128"/>
        <v>14700.66</v>
      </c>
      <c r="I270" s="131">
        <f t="shared" si="128"/>
        <v>14700.66</v>
      </c>
    </row>
    <row r="271" spans="1:9" ht="63">
      <c r="A271" s="189">
        <v>255</v>
      </c>
      <c r="B271" s="121" t="s">
        <v>194</v>
      </c>
      <c r="C271" s="145" t="s">
        <v>478</v>
      </c>
      <c r="D271" s="123" t="s">
        <v>190</v>
      </c>
      <c r="E271" s="123" t="s">
        <v>195</v>
      </c>
      <c r="F271" s="123"/>
      <c r="G271" s="131">
        <f>G272</f>
        <v>14700.66</v>
      </c>
      <c r="H271" s="131">
        <f t="shared" si="128"/>
        <v>14700.66</v>
      </c>
      <c r="I271" s="131">
        <f t="shared" si="128"/>
        <v>14700.66</v>
      </c>
    </row>
    <row r="272" spans="1:9" ht="94.5">
      <c r="A272" s="189">
        <v>256</v>
      </c>
      <c r="B272" s="121" t="s">
        <v>191</v>
      </c>
      <c r="C272" s="145" t="s">
        <v>478</v>
      </c>
      <c r="D272" s="123" t="s">
        <v>190</v>
      </c>
      <c r="E272" s="123" t="s">
        <v>196</v>
      </c>
      <c r="F272" s="123"/>
      <c r="G272" s="131">
        <f>G273+G275+G277</f>
        <v>14700.66</v>
      </c>
      <c r="H272" s="225">
        <f t="shared" ref="H272:I272" si="129">H273+H275+H277</f>
        <v>14700.66</v>
      </c>
      <c r="I272" s="225">
        <f t="shared" si="129"/>
        <v>14700.66</v>
      </c>
    </row>
    <row r="273" spans="1:9" ht="78.75">
      <c r="A273" s="189">
        <v>257</v>
      </c>
      <c r="B273" s="124" t="s">
        <v>25</v>
      </c>
      <c r="C273" s="145" t="s">
        <v>478</v>
      </c>
      <c r="D273" s="123" t="s">
        <v>190</v>
      </c>
      <c r="E273" s="123" t="s">
        <v>196</v>
      </c>
      <c r="F273" s="123">
        <v>100</v>
      </c>
      <c r="G273" s="131">
        <f>G274</f>
        <v>13724.96</v>
      </c>
      <c r="H273" s="131">
        <f t="shared" ref="H273:I273" si="130">H274</f>
        <v>13724.96</v>
      </c>
      <c r="I273" s="131">
        <f t="shared" si="130"/>
        <v>13724.96</v>
      </c>
    </row>
    <row r="274" spans="1:9" ht="31.5">
      <c r="A274" s="189">
        <v>258</v>
      </c>
      <c r="B274" s="124" t="s">
        <v>132</v>
      </c>
      <c r="C274" s="145" t="s">
        <v>478</v>
      </c>
      <c r="D274" s="123" t="s">
        <v>190</v>
      </c>
      <c r="E274" s="123" t="s">
        <v>196</v>
      </c>
      <c r="F274" s="123">
        <v>110</v>
      </c>
      <c r="G274" s="131">
        <v>13724.96</v>
      </c>
      <c r="H274" s="147">
        <v>13724.96</v>
      </c>
      <c r="I274" s="147">
        <v>13724.96</v>
      </c>
    </row>
    <row r="275" spans="1:9" ht="31.5">
      <c r="A275" s="189">
        <v>259</v>
      </c>
      <c r="B275" s="124" t="s">
        <v>32</v>
      </c>
      <c r="C275" s="145" t="s">
        <v>478</v>
      </c>
      <c r="D275" s="123" t="s">
        <v>190</v>
      </c>
      <c r="E275" s="123" t="s">
        <v>196</v>
      </c>
      <c r="F275" s="123">
        <v>200</v>
      </c>
      <c r="G275" s="131">
        <f>G276</f>
        <v>973.7</v>
      </c>
      <c r="H275" s="131">
        <f t="shared" ref="H275:I275" si="131">H276</f>
        <v>973.7</v>
      </c>
      <c r="I275" s="131">
        <f t="shared" si="131"/>
        <v>973.7</v>
      </c>
    </row>
    <row r="276" spans="1:9" ht="47.25">
      <c r="A276" s="189">
        <v>260</v>
      </c>
      <c r="B276" s="124" t="s">
        <v>33</v>
      </c>
      <c r="C276" s="145" t="s">
        <v>478</v>
      </c>
      <c r="D276" s="123" t="s">
        <v>190</v>
      </c>
      <c r="E276" s="123" t="s">
        <v>196</v>
      </c>
      <c r="F276" s="123">
        <v>240</v>
      </c>
      <c r="G276" s="131">
        <f>975.7-2</f>
        <v>973.7</v>
      </c>
      <c r="H276" s="225">
        <f t="shared" ref="H276:I276" si="132">975.7-2</f>
        <v>973.7</v>
      </c>
      <c r="I276" s="225">
        <f t="shared" si="132"/>
        <v>973.7</v>
      </c>
    </row>
    <row r="277" spans="1:9">
      <c r="A277" s="222">
        <v>261</v>
      </c>
      <c r="B277" s="224" t="s">
        <v>67</v>
      </c>
      <c r="C277" s="145" t="s">
        <v>478</v>
      </c>
      <c r="D277" s="223" t="s">
        <v>190</v>
      </c>
      <c r="E277" s="223" t="s">
        <v>196</v>
      </c>
      <c r="F277" s="223">
        <v>800</v>
      </c>
      <c r="G277" s="225">
        <f>G278</f>
        <v>2</v>
      </c>
      <c r="H277" s="225">
        <f t="shared" ref="H277:I277" si="133">H278</f>
        <v>2</v>
      </c>
      <c r="I277" s="225">
        <f t="shared" si="133"/>
        <v>2</v>
      </c>
    </row>
    <row r="278" spans="1:9">
      <c r="A278" s="222">
        <v>262</v>
      </c>
      <c r="B278" s="224" t="s">
        <v>225</v>
      </c>
      <c r="C278" s="145" t="s">
        <v>478</v>
      </c>
      <c r="D278" s="223" t="s">
        <v>190</v>
      </c>
      <c r="E278" s="223" t="s">
        <v>196</v>
      </c>
      <c r="F278" s="223">
        <v>850</v>
      </c>
      <c r="G278" s="225">
        <v>2</v>
      </c>
      <c r="H278" s="225">
        <v>2</v>
      </c>
      <c r="I278" s="225">
        <v>2</v>
      </c>
    </row>
    <row r="279" spans="1:9" ht="31.5">
      <c r="A279" s="189">
        <v>263</v>
      </c>
      <c r="B279" s="77" t="s">
        <v>382</v>
      </c>
      <c r="C279" s="144" t="s">
        <v>478</v>
      </c>
      <c r="D279" s="88"/>
      <c r="E279" s="88"/>
      <c r="F279" s="88"/>
      <c r="G279" s="89">
        <f>G280+G298</f>
        <v>6317.77</v>
      </c>
      <c r="H279" s="89">
        <f t="shared" ref="H279:I279" si="134">H280+H298</f>
        <v>5894.77</v>
      </c>
      <c r="I279" s="89">
        <f t="shared" si="134"/>
        <v>5894.77</v>
      </c>
    </row>
    <row r="280" spans="1:9">
      <c r="A280" s="189">
        <v>264</v>
      </c>
      <c r="B280" s="12" t="s">
        <v>56</v>
      </c>
      <c r="C280" s="145" t="s">
        <v>478</v>
      </c>
      <c r="D280" s="123" t="s">
        <v>59</v>
      </c>
      <c r="E280" s="123"/>
      <c r="F280" s="123"/>
      <c r="G280" s="131">
        <f>G281</f>
        <v>5802.17</v>
      </c>
      <c r="H280" s="131">
        <f t="shared" ref="H280:I282" si="135">H281</f>
        <v>5379.17</v>
      </c>
      <c r="I280" s="131">
        <f t="shared" si="135"/>
        <v>5379.17</v>
      </c>
    </row>
    <row r="281" spans="1:9">
      <c r="A281" s="189">
        <v>265</v>
      </c>
      <c r="B281" s="121" t="s">
        <v>70</v>
      </c>
      <c r="C281" s="145" t="s">
        <v>478</v>
      </c>
      <c r="D281" s="123" t="s">
        <v>190</v>
      </c>
      <c r="E281" s="123"/>
      <c r="F281" s="123"/>
      <c r="G281" s="131">
        <f>G282+G291</f>
        <v>5802.17</v>
      </c>
      <c r="H281" s="153">
        <f t="shared" ref="H281:I281" si="136">H282+H291</f>
        <v>5379.17</v>
      </c>
      <c r="I281" s="153">
        <f t="shared" si="136"/>
        <v>5379.17</v>
      </c>
    </row>
    <row r="282" spans="1:9" ht="63">
      <c r="A282" s="189">
        <v>266</v>
      </c>
      <c r="B282" s="126" t="s">
        <v>320</v>
      </c>
      <c r="C282" s="145" t="s">
        <v>478</v>
      </c>
      <c r="D282" s="123" t="s">
        <v>190</v>
      </c>
      <c r="E282" s="123">
        <v>1000000000</v>
      </c>
      <c r="F282" s="123"/>
      <c r="G282" s="131">
        <f>G283</f>
        <v>5584.17</v>
      </c>
      <c r="H282" s="131">
        <f t="shared" si="135"/>
        <v>5161.17</v>
      </c>
      <c r="I282" s="131">
        <f t="shared" si="135"/>
        <v>5161.17</v>
      </c>
    </row>
    <row r="283" spans="1:9" ht="47.25">
      <c r="A283" s="189">
        <v>267</v>
      </c>
      <c r="B283" s="121" t="s">
        <v>138</v>
      </c>
      <c r="C283" s="145" t="s">
        <v>478</v>
      </c>
      <c r="D283" s="123" t="s">
        <v>190</v>
      </c>
      <c r="E283" s="123">
        <v>1030000000</v>
      </c>
      <c r="F283" s="123"/>
      <c r="G283" s="131">
        <f>G284</f>
        <v>5584.17</v>
      </c>
      <c r="H283" s="131">
        <f t="shared" ref="H283:I283" si="137">H284</f>
        <v>5161.17</v>
      </c>
      <c r="I283" s="131">
        <f t="shared" si="137"/>
        <v>5161.17</v>
      </c>
    </row>
    <row r="284" spans="1:9" ht="70.5" customHeight="1">
      <c r="A284" s="189">
        <v>268</v>
      </c>
      <c r="B284" s="121" t="s">
        <v>383</v>
      </c>
      <c r="C284" s="145" t="s">
        <v>478</v>
      </c>
      <c r="D284" s="123" t="s">
        <v>190</v>
      </c>
      <c r="E284" s="123">
        <v>1030000610</v>
      </c>
      <c r="F284" s="123"/>
      <c r="G284" s="131">
        <f>G285+G287+G289</f>
        <v>5584.17</v>
      </c>
      <c r="H284" s="225">
        <f t="shared" ref="H284:I284" si="138">H285+H287+H289</f>
        <v>5161.17</v>
      </c>
      <c r="I284" s="225">
        <f t="shared" si="138"/>
        <v>5161.17</v>
      </c>
    </row>
    <row r="285" spans="1:9" ht="78.75">
      <c r="A285" s="189">
        <v>269</v>
      </c>
      <c r="B285" s="124" t="s">
        <v>25</v>
      </c>
      <c r="C285" s="145" t="s">
        <v>478</v>
      </c>
      <c r="D285" s="123" t="s">
        <v>190</v>
      </c>
      <c r="E285" s="123">
        <v>1030000610</v>
      </c>
      <c r="F285" s="123">
        <v>100</v>
      </c>
      <c r="G285" s="131">
        <f>G286</f>
        <v>4143.76</v>
      </c>
      <c r="H285" s="225">
        <f t="shared" ref="H285:I285" si="139">H286</f>
        <v>4143.76</v>
      </c>
      <c r="I285" s="225">
        <f t="shared" si="139"/>
        <v>4143.76</v>
      </c>
    </row>
    <row r="286" spans="1:9" ht="31.5">
      <c r="A286" s="189">
        <v>270</v>
      </c>
      <c r="B286" s="124" t="s">
        <v>132</v>
      </c>
      <c r="C286" s="145" t="s">
        <v>478</v>
      </c>
      <c r="D286" s="123" t="s">
        <v>190</v>
      </c>
      <c r="E286" s="123">
        <v>1030000610</v>
      </c>
      <c r="F286" s="123">
        <v>110</v>
      </c>
      <c r="G286" s="131">
        <f>4143.76</f>
        <v>4143.76</v>
      </c>
      <c r="H286" s="147">
        <v>4143.76</v>
      </c>
      <c r="I286" s="147">
        <v>4143.76</v>
      </c>
    </row>
    <row r="287" spans="1:9" ht="31.5">
      <c r="A287" s="189">
        <v>271</v>
      </c>
      <c r="B287" s="124" t="s">
        <v>32</v>
      </c>
      <c r="C287" s="145" t="s">
        <v>478</v>
      </c>
      <c r="D287" s="123" t="s">
        <v>190</v>
      </c>
      <c r="E287" s="123">
        <v>1030000610</v>
      </c>
      <c r="F287" s="123">
        <v>200</v>
      </c>
      <c r="G287" s="131">
        <f>G288</f>
        <v>1438.4099999999999</v>
      </c>
      <c r="H287" s="131">
        <f t="shared" ref="H287:I287" si="140">H288</f>
        <v>1015.41</v>
      </c>
      <c r="I287" s="131">
        <f t="shared" si="140"/>
        <v>1015.41</v>
      </c>
    </row>
    <row r="288" spans="1:9" ht="47.25">
      <c r="A288" s="189">
        <v>272</v>
      </c>
      <c r="B288" s="124" t="s">
        <v>33</v>
      </c>
      <c r="C288" s="145" t="s">
        <v>478</v>
      </c>
      <c r="D288" s="123" t="s">
        <v>190</v>
      </c>
      <c r="E288" s="123">
        <v>1030000610</v>
      </c>
      <c r="F288" s="123">
        <v>240</v>
      </c>
      <c r="G288" s="131">
        <f>1017.41+423-2</f>
        <v>1438.4099999999999</v>
      </c>
      <c r="H288" s="225">
        <f>1017.41-2</f>
        <v>1015.41</v>
      </c>
      <c r="I288" s="225">
        <f>1017.41-2</f>
        <v>1015.41</v>
      </c>
    </row>
    <row r="289" spans="1:13">
      <c r="A289" s="222">
        <v>273</v>
      </c>
      <c r="B289" s="224" t="s">
        <v>67</v>
      </c>
      <c r="C289" s="145" t="s">
        <v>478</v>
      </c>
      <c r="D289" s="223" t="s">
        <v>190</v>
      </c>
      <c r="E289" s="223">
        <v>1030000610</v>
      </c>
      <c r="F289" s="223">
        <v>800</v>
      </c>
      <c r="G289" s="225">
        <f>G290</f>
        <v>2</v>
      </c>
      <c r="H289" s="225">
        <f t="shared" ref="H289:I289" si="141">H290</f>
        <v>2</v>
      </c>
      <c r="I289" s="225">
        <f t="shared" si="141"/>
        <v>2</v>
      </c>
    </row>
    <row r="290" spans="1:13">
      <c r="A290" s="222">
        <v>274</v>
      </c>
      <c r="B290" s="224" t="s">
        <v>225</v>
      </c>
      <c r="C290" s="145" t="s">
        <v>478</v>
      </c>
      <c r="D290" s="223" t="s">
        <v>190</v>
      </c>
      <c r="E290" s="223">
        <v>1030000610</v>
      </c>
      <c r="F290" s="223">
        <v>850</v>
      </c>
      <c r="G290" s="225">
        <v>2</v>
      </c>
      <c r="H290" s="225">
        <v>2</v>
      </c>
      <c r="I290" s="225">
        <v>2</v>
      </c>
    </row>
    <row r="291" spans="1:13" ht="31.5">
      <c r="A291" s="189">
        <v>275</v>
      </c>
      <c r="B291" s="149" t="s">
        <v>36</v>
      </c>
      <c r="C291" s="150" t="s">
        <v>58</v>
      </c>
      <c r="D291" s="150" t="s">
        <v>190</v>
      </c>
      <c r="E291" s="150">
        <v>9170000000</v>
      </c>
      <c r="F291" s="150"/>
      <c r="G291" s="153">
        <f>G292+G295</f>
        <v>218</v>
      </c>
      <c r="H291" s="153">
        <f>H292+H295</f>
        <v>218</v>
      </c>
      <c r="I291" s="153">
        <f>I292+I295</f>
        <v>218</v>
      </c>
    </row>
    <row r="292" spans="1:13" ht="47.25">
      <c r="A292" s="189">
        <v>276</v>
      </c>
      <c r="B292" s="121" t="s">
        <v>74</v>
      </c>
      <c r="C292" s="123" t="s">
        <v>58</v>
      </c>
      <c r="D292" s="123" t="s">
        <v>190</v>
      </c>
      <c r="E292" s="123">
        <v>9170075550</v>
      </c>
      <c r="F292" s="123"/>
      <c r="G292" s="131">
        <f>G293</f>
        <v>194</v>
      </c>
      <c r="H292" s="131">
        <f t="shared" ref="H292:I293" si="142">H293</f>
        <v>194</v>
      </c>
      <c r="I292" s="131">
        <f t="shared" si="142"/>
        <v>194</v>
      </c>
      <c r="K292" s="13">
        <v>194</v>
      </c>
      <c r="L292" s="13">
        <v>194</v>
      </c>
      <c r="M292" s="13">
        <v>194</v>
      </c>
    </row>
    <row r="293" spans="1:13" ht="31.5">
      <c r="A293" s="189">
        <v>277</v>
      </c>
      <c r="B293" s="124" t="s">
        <v>32</v>
      </c>
      <c r="C293" s="123" t="s">
        <v>58</v>
      </c>
      <c r="D293" s="123" t="s">
        <v>190</v>
      </c>
      <c r="E293" s="123">
        <v>9170075550</v>
      </c>
      <c r="F293" s="123">
        <v>200</v>
      </c>
      <c r="G293" s="131">
        <f>G294</f>
        <v>194</v>
      </c>
      <c r="H293" s="131">
        <f t="shared" si="142"/>
        <v>194</v>
      </c>
      <c r="I293" s="131">
        <f t="shared" si="142"/>
        <v>194</v>
      </c>
    </row>
    <row r="294" spans="1:13" ht="47.25">
      <c r="A294" s="189">
        <v>278</v>
      </c>
      <c r="B294" s="124" t="s">
        <v>33</v>
      </c>
      <c r="C294" s="123" t="s">
        <v>58</v>
      </c>
      <c r="D294" s="123" t="s">
        <v>190</v>
      </c>
      <c r="E294" s="123">
        <v>9170075550</v>
      </c>
      <c r="F294" s="123">
        <v>240</v>
      </c>
      <c r="G294" s="131">
        <v>194</v>
      </c>
      <c r="H294" s="131">
        <v>194</v>
      </c>
      <c r="I294" s="131">
        <v>194</v>
      </c>
    </row>
    <row r="295" spans="1:13" ht="47.25">
      <c r="A295" s="189">
        <v>279</v>
      </c>
      <c r="B295" s="121" t="s">
        <v>77</v>
      </c>
      <c r="C295" s="123" t="s">
        <v>58</v>
      </c>
      <c r="D295" s="123" t="s">
        <v>190</v>
      </c>
      <c r="E295" s="123" t="s">
        <v>78</v>
      </c>
      <c r="F295" s="123"/>
      <c r="G295" s="131">
        <f>G296</f>
        <v>24</v>
      </c>
      <c r="H295" s="131">
        <f t="shared" ref="H295:I295" si="143">H296</f>
        <v>24</v>
      </c>
      <c r="I295" s="131">
        <f t="shared" si="143"/>
        <v>24</v>
      </c>
    </row>
    <row r="296" spans="1:13" ht="31.5">
      <c r="A296" s="189">
        <v>280</v>
      </c>
      <c r="B296" s="124" t="s">
        <v>32</v>
      </c>
      <c r="C296" s="123" t="s">
        <v>58</v>
      </c>
      <c r="D296" s="123" t="s">
        <v>190</v>
      </c>
      <c r="E296" s="123" t="s">
        <v>78</v>
      </c>
      <c r="F296" s="123">
        <v>200</v>
      </c>
      <c r="G296" s="131">
        <f>G297</f>
        <v>24</v>
      </c>
      <c r="H296" s="131">
        <f t="shared" ref="H296:I296" si="144">H297</f>
        <v>24</v>
      </c>
      <c r="I296" s="131">
        <f t="shared" si="144"/>
        <v>24</v>
      </c>
    </row>
    <row r="297" spans="1:13" ht="47.25">
      <c r="A297" s="189">
        <v>281</v>
      </c>
      <c r="B297" s="124" t="s">
        <v>33</v>
      </c>
      <c r="C297" s="123" t="s">
        <v>58</v>
      </c>
      <c r="D297" s="123" t="s">
        <v>190</v>
      </c>
      <c r="E297" s="123" t="s">
        <v>78</v>
      </c>
      <c r="F297" s="123">
        <v>240</v>
      </c>
      <c r="G297" s="131">
        <v>24</v>
      </c>
      <c r="H297" s="131">
        <v>24</v>
      </c>
      <c r="I297" s="131">
        <v>24</v>
      </c>
    </row>
    <row r="298" spans="1:13">
      <c r="A298" s="189">
        <v>282</v>
      </c>
      <c r="B298" s="51" t="s">
        <v>38</v>
      </c>
      <c r="C298" s="150" t="s">
        <v>58</v>
      </c>
      <c r="D298" s="150" t="s">
        <v>436</v>
      </c>
      <c r="E298" s="150"/>
      <c r="F298" s="150"/>
      <c r="G298" s="153">
        <f t="shared" ref="G298:G303" si="145">G299</f>
        <v>515.6</v>
      </c>
      <c r="H298" s="153">
        <f t="shared" ref="H298:I299" si="146">H299</f>
        <v>515.6</v>
      </c>
      <c r="I298" s="153">
        <f t="shared" si="146"/>
        <v>515.6</v>
      </c>
    </row>
    <row r="299" spans="1:13" ht="31.5">
      <c r="A299" s="189">
        <v>283</v>
      </c>
      <c r="B299" s="151" t="s">
        <v>93</v>
      </c>
      <c r="C299" s="150" t="s">
        <v>58</v>
      </c>
      <c r="D299" s="150" t="s">
        <v>449</v>
      </c>
      <c r="E299" s="150"/>
      <c r="F299" s="150"/>
      <c r="G299" s="153">
        <f t="shared" si="145"/>
        <v>515.6</v>
      </c>
      <c r="H299" s="153">
        <f t="shared" si="146"/>
        <v>515.6</v>
      </c>
      <c r="I299" s="153">
        <f t="shared" si="146"/>
        <v>515.6</v>
      </c>
    </row>
    <row r="300" spans="1:13" ht="63">
      <c r="A300" s="189">
        <v>284</v>
      </c>
      <c r="B300" s="41" t="s">
        <v>536</v>
      </c>
      <c r="C300" s="123" t="s">
        <v>58</v>
      </c>
      <c r="D300" s="123" t="s">
        <v>449</v>
      </c>
      <c r="E300" s="123">
        <v>1400000000</v>
      </c>
      <c r="F300" s="123"/>
      <c r="G300" s="131">
        <f t="shared" si="145"/>
        <v>515.6</v>
      </c>
      <c r="H300" s="131">
        <f t="shared" ref="H300:I302" si="147">H301</f>
        <v>515.6</v>
      </c>
      <c r="I300" s="131">
        <f t="shared" si="147"/>
        <v>515.6</v>
      </c>
    </row>
    <row r="301" spans="1:13">
      <c r="A301" s="189">
        <v>285</v>
      </c>
      <c r="B301" s="193" t="s">
        <v>80</v>
      </c>
      <c r="C301" s="123" t="s">
        <v>58</v>
      </c>
      <c r="D301" s="123" t="s">
        <v>449</v>
      </c>
      <c r="E301" s="191">
        <v>1490000000</v>
      </c>
      <c r="F301" s="123"/>
      <c r="G301" s="131">
        <f t="shared" si="145"/>
        <v>515.6</v>
      </c>
      <c r="H301" s="131">
        <f t="shared" si="147"/>
        <v>515.6</v>
      </c>
      <c r="I301" s="131">
        <f t="shared" si="147"/>
        <v>515.6</v>
      </c>
    </row>
    <row r="302" spans="1:13" ht="78.75">
      <c r="A302" s="189">
        <v>286</v>
      </c>
      <c r="B302" s="129" t="s">
        <v>97</v>
      </c>
      <c r="C302" s="123" t="s">
        <v>58</v>
      </c>
      <c r="D302" s="123" t="s">
        <v>449</v>
      </c>
      <c r="E302" s="191">
        <v>1490075180</v>
      </c>
      <c r="F302" s="123"/>
      <c r="G302" s="131">
        <f t="shared" si="145"/>
        <v>515.6</v>
      </c>
      <c r="H302" s="131">
        <f t="shared" si="147"/>
        <v>515.6</v>
      </c>
      <c r="I302" s="131">
        <f t="shared" si="147"/>
        <v>515.6</v>
      </c>
    </row>
    <row r="303" spans="1:13" ht="31.5">
      <c r="A303" s="189">
        <v>287</v>
      </c>
      <c r="B303" s="124" t="s">
        <v>32</v>
      </c>
      <c r="C303" s="123" t="s">
        <v>58</v>
      </c>
      <c r="D303" s="123" t="s">
        <v>449</v>
      </c>
      <c r="E303" s="191">
        <v>1490075180</v>
      </c>
      <c r="F303" s="123">
        <v>200</v>
      </c>
      <c r="G303" s="131">
        <f t="shared" si="145"/>
        <v>515.6</v>
      </c>
      <c r="H303" s="131">
        <f t="shared" ref="H303:I303" si="148">H304</f>
        <v>515.6</v>
      </c>
      <c r="I303" s="131">
        <f t="shared" si="148"/>
        <v>515.6</v>
      </c>
    </row>
    <row r="304" spans="1:13" ht="47.25">
      <c r="A304" s="189">
        <v>288</v>
      </c>
      <c r="B304" s="124" t="s">
        <v>33</v>
      </c>
      <c r="C304" s="123" t="s">
        <v>58</v>
      </c>
      <c r="D304" s="123" t="s">
        <v>449</v>
      </c>
      <c r="E304" s="191">
        <v>1490075180</v>
      </c>
      <c r="F304" s="123">
        <v>240</v>
      </c>
      <c r="G304" s="131">
        <v>515.6</v>
      </c>
      <c r="H304" s="131">
        <v>515.6</v>
      </c>
      <c r="I304" s="131">
        <v>515.6</v>
      </c>
      <c r="K304" s="13">
        <v>515.6</v>
      </c>
      <c r="L304" s="13">
        <v>515.6</v>
      </c>
      <c r="M304" s="13">
        <v>515.6</v>
      </c>
    </row>
    <row r="305" spans="1:9" ht="47.25">
      <c r="A305" s="189">
        <v>289</v>
      </c>
      <c r="B305" s="77" t="s">
        <v>384</v>
      </c>
      <c r="C305" s="144" t="s">
        <v>478</v>
      </c>
      <c r="D305" s="88"/>
      <c r="E305" s="88"/>
      <c r="F305" s="88"/>
      <c r="G305" s="89">
        <f>G306+G327</f>
        <v>5555.3600000000006</v>
      </c>
      <c r="H305" s="89">
        <f>H306+H327</f>
        <v>4318.07</v>
      </c>
      <c r="I305" s="89">
        <f>I306+I327</f>
        <v>4318.07</v>
      </c>
    </row>
    <row r="306" spans="1:9">
      <c r="A306" s="189">
        <v>290</v>
      </c>
      <c r="B306" s="12" t="s">
        <v>56</v>
      </c>
      <c r="C306" s="145" t="s">
        <v>478</v>
      </c>
      <c r="D306" s="123" t="s">
        <v>59</v>
      </c>
      <c r="E306" s="123"/>
      <c r="F306" s="123"/>
      <c r="G306" s="131">
        <f>G307</f>
        <v>5155.3600000000006</v>
      </c>
      <c r="H306" s="131">
        <f t="shared" ref="H306:I306" si="149">H307</f>
        <v>4318.07</v>
      </c>
      <c r="I306" s="131">
        <f t="shared" si="149"/>
        <v>4318.07</v>
      </c>
    </row>
    <row r="307" spans="1:9">
      <c r="A307" s="189">
        <v>291</v>
      </c>
      <c r="B307" s="121" t="s">
        <v>70</v>
      </c>
      <c r="C307" s="145" t="s">
        <v>478</v>
      </c>
      <c r="D307" s="123" t="s">
        <v>190</v>
      </c>
      <c r="E307" s="123"/>
      <c r="F307" s="123"/>
      <c r="G307" s="131">
        <f>G308+G322</f>
        <v>5155.3600000000006</v>
      </c>
      <c r="H307" s="184">
        <f t="shared" ref="H307:I307" si="150">H308+H322</f>
        <v>4318.07</v>
      </c>
      <c r="I307" s="184">
        <f t="shared" si="150"/>
        <v>4318.07</v>
      </c>
    </row>
    <row r="308" spans="1:9" ht="31.5">
      <c r="A308" s="189">
        <v>292</v>
      </c>
      <c r="B308" s="121" t="s">
        <v>28</v>
      </c>
      <c r="C308" s="145" t="s">
        <v>478</v>
      </c>
      <c r="D308" s="123" t="s">
        <v>190</v>
      </c>
      <c r="E308" s="123">
        <v>9170000000</v>
      </c>
      <c r="F308" s="123"/>
      <c r="G308" s="131">
        <f>G309+G316+G319</f>
        <v>4840.3600000000006</v>
      </c>
      <c r="H308" s="175">
        <f t="shared" ref="H308:I308" si="151">H309+H316+H319</f>
        <v>4318.07</v>
      </c>
      <c r="I308" s="175">
        <f t="shared" si="151"/>
        <v>4318.07</v>
      </c>
    </row>
    <row r="309" spans="1:9" ht="31.5">
      <c r="A309" s="189">
        <v>293</v>
      </c>
      <c r="B309" s="121" t="s">
        <v>385</v>
      </c>
      <c r="C309" s="145" t="s">
        <v>478</v>
      </c>
      <c r="D309" s="123" t="s">
        <v>190</v>
      </c>
      <c r="E309" s="123">
        <v>9170000620</v>
      </c>
      <c r="F309" s="123"/>
      <c r="G309" s="131">
        <f>G310+G312+G314</f>
        <v>4140.3600000000006</v>
      </c>
      <c r="H309" s="225">
        <f t="shared" ref="H309:I309" si="152">H310+H312+H314</f>
        <v>3618.07</v>
      </c>
      <c r="I309" s="225">
        <f t="shared" si="152"/>
        <v>3618.07</v>
      </c>
    </row>
    <row r="310" spans="1:9" ht="78.75">
      <c r="A310" s="189">
        <v>294</v>
      </c>
      <c r="B310" s="124" t="s">
        <v>25</v>
      </c>
      <c r="C310" s="145" t="s">
        <v>478</v>
      </c>
      <c r="D310" s="123" t="s">
        <v>190</v>
      </c>
      <c r="E310" s="123">
        <v>9170000620</v>
      </c>
      <c r="F310" s="123">
        <v>100</v>
      </c>
      <c r="G310" s="131">
        <f>G311</f>
        <v>3397.17</v>
      </c>
      <c r="H310" s="131">
        <f t="shared" ref="H310:I310" si="153">H311</f>
        <v>2874.88</v>
      </c>
      <c r="I310" s="131">
        <f t="shared" si="153"/>
        <v>2874.88</v>
      </c>
    </row>
    <row r="311" spans="1:9" ht="31.5">
      <c r="A311" s="189">
        <v>295</v>
      </c>
      <c r="B311" s="124" t="s">
        <v>132</v>
      </c>
      <c r="C311" s="145" t="s">
        <v>478</v>
      </c>
      <c r="D311" s="123" t="s">
        <v>190</v>
      </c>
      <c r="E311" s="123">
        <v>9170000620</v>
      </c>
      <c r="F311" s="123">
        <v>110</v>
      </c>
      <c r="G311" s="131">
        <v>3397.17</v>
      </c>
      <c r="H311" s="147">
        <v>2874.88</v>
      </c>
      <c r="I311" s="147">
        <v>2874.88</v>
      </c>
    </row>
    <row r="312" spans="1:9" ht="31.5">
      <c r="A312" s="189">
        <v>296</v>
      </c>
      <c r="B312" s="124" t="s">
        <v>32</v>
      </c>
      <c r="C312" s="145" t="s">
        <v>478</v>
      </c>
      <c r="D312" s="141" t="s">
        <v>190</v>
      </c>
      <c r="E312" s="123">
        <v>9170000620</v>
      </c>
      <c r="F312" s="123">
        <v>200</v>
      </c>
      <c r="G312" s="131">
        <f>G313</f>
        <v>741.19</v>
      </c>
      <c r="H312" s="131">
        <f t="shared" ref="H312:I312" si="154">H313</f>
        <v>741.19</v>
      </c>
      <c r="I312" s="131">
        <f t="shared" si="154"/>
        <v>741.19</v>
      </c>
    </row>
    <row r="313" spans="1:9" ht="47.25">
      <c r="A313" s="189">
        <v>297</v>
      </c>
      <c r="B313" s="124" t="s">
        <v>33</v>
      </c>
      <c r="C313" s="145" t="s">
        <v>478</v>
      </c>
      <c r="D313" s="123" t="s">
        <v>190</v>
      </c>
      <c r="E313" s="123">
        <v>9170000620</v>
      </c>
      <c r="F313" s="123">
        <v>240</v>
      </c>
      <c r="G313" s="131">
        <f>743.19-2</f>
        <v>741.19</v>
      </c>
      <c r="H313" s="225">
        <f t="shared" ref="H313:I313" si="155">743.19-2</f>
        <v>741.19</v>
      </c>
      <c r="I313" s="225">
        <f t="shared" si="155"/>
        <v>741.19</v>
      </c>
    </row>
    <row r="314" spans="1:9">
      <c r="A314" s="222">
        <v>298</v>
      </c>
      <c r="B314" s="224" t="s">
        <v>67</v>
      </c>
      <c r="C314" s="145" t="s">
        <v>478</v>
      </c>
      <c r="D314" s="223" t="s">
        <v>190</v>
      </c>
      <c r="E314" s="223">
        <v>9170000620</v>
      </c>
      <c r="F314" s="223">
        <v>800</v>
      </c>
      <c r="G314" s="225">
        <f>G315</f>
        <v>2</v>
      </c>
      <c r="H314" s="225">
        <f t="shared" ref="H314:I314" si="156">H315</f>
        <v>2</v>
      </c>
      <c r="I314" s="225">
        <f t="shared" si="156"/>
        <v>2</v>
      </c>
    </row>
    <row r="315" spans="1:9">
      <c r="A315" s="222">
        <v>299</v>
      </c>
      <c r="B315" s="224" t="s">
        <v>225</v>
      </c>
      <c r="C315" s="145" t="s">
        <v>478</v>
      </c>
      <c r="D315" s="223" t="s">
        <v>190</v>
      </c>
      <c r="E315" s="223">
        <v>9170000620</v>
      </c>
      <c r="F315" s="223">
        <v>850</v>
      </c>
      <c r="G315" s="225">
        <v>2</v>
      </c>
      <c r="H315" s="225">
        <v>2</v>
      </c>
      <c r="I315" s="225">
        <v>2</v>
      </c>
    </row>
    <row r="316" spans="1:9" ht="78.75">
      <c r="A316" s="189">
        <v>300</v>
      </c>
      <c r="B316" s="121" t="s">
        <v>75</v>
      </c>
      <c r="C316" s="123" t="s">
        <v>58</v>
      </c>
      <c r="D316" s="123" t="s">
        <v>190</v>
      </c>
      <c r="E316" s="123">
        <v>9170000850</v>
      </c>
      <c r="F316" s="123"/>
      <c r="G316" s="131">
        <f>G317</f>
        <v>400</v>
      </c>
      <c r="H316" s="131">
        <f t="shared" ref="H316:I317" si="157">H317</f>
        <v>400</v>
      </c>
      <c r="I316" s="131">
        <f t="shared" si="157"/>
        <v>400</v>
      </c>
    </row>
    <row r="317" spans="1:9" ht="31.5">
      <c r="A317" s="189">
        <v>301</v>
      </c>
      <c r="B317" s="124" t="s">
        <v>32</v>
      </c>
      <c r="C317" s="123" t="s">
        <v>58</v>
      </c>
      <c r="D317" s="123" t="s">
        <v>190</v>
      </c>
      <c r="E317" s="123">
        <v>9170000850</v>
      </c>
      <c r="F317" s="123">
        <v>200</v>
      </c>
      <c r="G317" s="131">
        <f>G318</f>
        <v>400</v>
      </c>
      <c r="H317" s="131">
        <f t="shared" si="157"/>
        <v>400</v>
      </c>
      <c r="I317" s="131">
        <f t="shared" si="157"/>
        <v>400</v>
      </c>
    </row>
    <row r="318" spans="1:9" ht="47.25">
      <c r="A318" s="189">
        <v>302</v>
      </c>
      <c r="B318" s="124" t="s">
        <v>33</v>
      </c>
      <c r="C318" s="123" t="s">
        <v>58</v>
      </c>
      <c r="D318" s="123" t="s">
        <v>190</v>
      </c>
      <c r="E318" s="123">
        <v>9170000850</v>
      </c>
      <c r="F318" s="123">
        <v>240</v>
      </c>
      <c r="G318" s="131">
        <v>400</v>
      </c>
      <c r="H318" s="131">
        <v>400</v>
      </c>
      <c r="I318" s="131">
        <v>400</v>
      </c>
    </row>
    <row r="319" spans="1:9" ht="63">
      <c r="A319" s="189">
        <v>303</v>
      </c>
      <c r="B319" s="121" t="s">
        <v>76</v>
      </c>
      <c r="C319" s="123" t="s">
        <v>58</v>
      </c>
      <c r="D319" s="123" t="s">
        <v>190</v>
      </c>
      <c r="E319" s="123">
        <v>9170017110</v>
      </c>
      <c r="F319" s="123"/>
      <c r="G319" s="131">
        <f>G320</f>
        <v>300</v>
      </c>
      <c r="H319" s="131">
        <f t="shared" ref="H319:I320" si="158">H320</f>
        <v>300</v>
      </c>
      <c r="I319" s="131">
        <f t="shared" si="158"/>
        <v>300</v>
      </c>
    </row>
    <row r="320" spans="1:9" ht="31.5">
      <c r="A320" s="189">
        <v>304</v>
      </c>
      <c r="B320" s="124" t="s">
        <v>32</v>
      </c>
      <c r="C320" s="123" t="s">
        <v>58</v>
      </c>
      <c r="D320" s="123" t="s">
        <v>190</v>
      </c>
      <c r="E320" s="123">
        <v>9170017110</v>
      </c>
      <c r="F320" s="123">
        <v>200</v>
      </c>
      <c r="G320" s="131">
        <f>G321</f>
        <v>300</v>
      </c>
      <c r="H320" s="131">
        <f t="shared" si="158"/>
        <v>300</v>
      </c>
      <c r="I320" s="131">
        <f t="shared" si="158"/>
        <v>300</v>
      </c>
    </row>
    <row r="321" spans="1:9" ht="47.25">
      <c r="A321" s="189">
        <v>305</v>
      </c>
      <c r="B321" s="124" t="s">
        <v>33</v>
      </c>
      <c r="C321" s="123" t="s">
        <v>58</v>
      </c>
      <c r="D321" s="123" t="s">
        <v>190</v>
      </c>
      <c r="E321" s="123">
        <v>9170017110</v>
      </c>
      <c r="F321" s="123">
        <v>240</v>
      </c>
      <c r="G321" s="131">
        <v>300</v>
      </c>
      <c r="H321" s="131">
        <v>300</v>
      </c>
      <c r="I321" s="131">
        <v>300</v>
      </c>
    </row>
    <row r="322" spans="1:9" ht="47.25">
      <c r="A322" s="189">
        <v>306</v>
      </c>
      <c r="B322" s="183" t="s">
        <v>327</v>
      </c>
      <c r="C322" s="180" t="s">
        <v>58</v>
      </c>
      <c r="D322" s="180" t="s">
        <v>190</v>
      </c>
      <c r="E322" s="180">
        <v>1200000000</v>
      </c>
      <c r="F322" s="180"/>
      <c r="G322" s="184">
        <f>G323</f>
        <v>315</v>
      </c>
      <c r="H322" s="184">
        <f t="shared" ref="H322:I322" si="159">H323</f>
        <v>0</v>
      </c>
      <c r="I322" s="184">
        <f t="shared" si="159"/>
        <v>0</v>
      </c>
    </row>
    <row r="323" spans="1:9" ht="63">
      <c r="A323" s="189">
        <v>307</v>
      </c>
      <c r="B323" s="182" t="s">
        <v>332</v>
      </c>
      <c r="C323" s="180" t="s">
        <v>58</v>
      </c>
      <c r="D323" s="180" t="s">
        <v>190</v>
      </c>
      <c r="E323" s="180">
        <v>1250000000</v>
      </c>
      <c r="F323" s="180"/>
      <c r="G323" s="184">
        <f>G324</f>
        <v>315</v>
      </c>
      <c r="H323" s="184">
        <f t="shared" ref="H323:I323" si="160">H324</f>
        <v>0</v>
      </c>
      <c r="I323" s="184">
        <f t="shared" si="160"/>
        <v>0</v>
      </c>
    </row>
    <row r="324" spans="1:9" ht="63">
      <c r="A324" s="189">
        <v>308</v>
      </c>
      <c r="B324" s="90" t="s">
        <v>510</v>
      </c>
      <c r="C324" s="180"/>
      <c r="D324" s="180"/>
      <c r="E324" s="180"/>
      <c r="F324" s="180"/>
      <c r="G324" s="184">
        <f>G325</f>
        <v>315</v>
      </c>
      <c r="H324" s="184">
        <f>H325</f>
        <v>0</v>
      </c>
      <c r="I324" s="184"/>
    </row>
    <row r="325" spans="1:9" ht="31.5">
      <c r="A325" s="189">
        <v>309</v>
      </c>
      <c r="B325" s="181" t="s">
        <v>32</v>
      </c>
      <c r="C325" s="180" t="s">
        <v>58</v>
      </c>
      <c r="D325" s="180" t="s">
        <v>190</v>
      </c>
      <c r="E325" s="180">
        <v>1250081110</v>
      </c>
      <c r="F325" s="180">
        <v>200</v>
      </c>
      <c r="G325" s="184">
        <f>G326</f>
        <v>315</v>
      </c>
      <c r="H325" s="184">
        <f t="shared" ref="H325:I325" si="161">H326</f>
        <v>0</v>
      </c>
      <c r="I325" s="184">
        <f t="shared" si="161"/>
        <v>0</v>
      </c>
    </row>
    <row r="326" spans="1:9" ht="47.25">
      <c r="A326" s="189">
        <v>310</v>
      </c>
      <c r="B326" s="181" t="s">
        <v>33</v>
      </c>
      <c r="C326" s="180" t="s">
        <v>58</v>
      </c>
      <c r="D326" s="180" t="s">
        <v>190</v>
      </c>
      <c r="E326" s="180">
        <v>1250081110</v>
      </c>
      <c r="F326" s="180">
        <v>240</v>
      </c>
      <c r="G326" s="184">
        <v>315</v>
      </c>
      <c r="H326" s="184">
        <v>0</v>
      </c>
      <c r="I326" s="184">
        <v>0</v>
      </c>
    </row>
    <row r="327" spans="1:9">
      <c r="A327" s="189">
        <v>311</v>
      </c>
      <c r="B327" s="151" t="s">
        <v>98</v>
      </c>
      <c r="C327" s="150" t="s">
        <v>58</v>
      </c>
      <c r="D327" s="150" t="s">
        <v>438</v>
      </c>
      <c r="E327" s="150"/>
      <c r="F327" s="150"/>
      <c r="G327" s="153">
        <f t="shared" ref="G327:G332" si="162">G328</f>
        <v>400</v>
      </c>
      <c r="H327" s="153">
        <f t="shared" ref="H327:I328" si="163">H328</f>
        <v>0</v>
      </c>
      <c r="I327" s="153">
        <f t="shared" si="163"/>
        <v>0</v>
      </c>
    </row>
    <row r="328" spans="1:9">
      <c r="A328" s="189">
        <v>312</v>
      </c>
      <c r="B328" s="151" t="s">
        <v>99</v>
      </c>
      <c r="C328" s="150" t="s">
        <v>58</v>
      </c>
      <c r="D328" s="150" t="s">
        <v>439</v>
      </c>
      <c r="E328" s="150"/>
      <c r="F328" s="150"/>
      <c r="G328" s="153">
        <f t="shared" si="162"/>
        <v>400</v>
      </c>
      <c r="H328" s="153">
        <f t="shared" si="163"/>
        <v>0</v>
      </c>
      <c r="I328" s="153">
        <f t="shared" si="163"/>
        <v>0</v>
      </c>
    </row>
    <row r="329" spans="1:9" ht="63">
      <c r="A329" s="189">
        <v>313</v>
      </c>
      <c r="B329" s="126" t="s">
        <v>320</v>
      </c>
      <c r="C329" s="123" t="s">
        <v>58</v>
      </c>
      <c r="D329" s="123" t="s">
        <v>439</v>
      </c>
      <c r="E329" s="123">
        <v>1000000000</v>
      </c>
      <c r="F329" s="123"/>
      <c r="G329" s="38">
        <f t="shared" si="162"/>
        <v>400</v>
      </c>
      <c r="H329" s="38">
        <f t="shared" ref="H329:I332" si="164">H330</f>
        <v>0</v>
      </c>
      <c r="I329" s="38">
        <f t="shared" si="164"/>
        <v>0</v>
      </c>
    </row>
    <row r="330" spans="1:9" ht="47.25">
      <c r="A330" s="189">
        <v>314</v>
      </c>
      <c r="B330" s="126" t="s">
        <v>321</v>
      </c>
      <c r="C330" s="123" t="s">
        <v>58</v>
      </c>
      <c r="D330" s="123" t="s">
        <v>439</v>
      </c>
      <c r="E330" s="123">
        <v>1010000000</v>
      </c>
      <c r="F330" s="123"/>
      <c r="G330" s="38">
        <f t="shared" si="162"/>
        <v>400</v>
      </c>
      <c r="H330" s="38">
        <f t="shared" si="164"/>
        <v>0</v>
      </c>
      <c r="I330" s="38">
        <f t="shared" si="164"/>
        <v>0</v>
      </c>
    </row>
    <row r="331" spans="1:9" ht="31.5">
      <c r="A331" s="189">
        <v>315</v>
      </c>
      <c r="B331" s="90" t="s">
        <v>470</v>
      </c>
      <c r="C331" s="123" t="s">
        <v>58</v>
      </c>
      <c r="D331" s="123" t="s">
        <v>439</v>
      </c>
      <c r="E331" s="123">
        <v>1010095700</v>
      </c>
      <c r="F331" s="123"/>
      <c r="G331" s="38">
        <f t="shared" si="162"/>
        <v>400</v>
      </c>
      <c r="H331" s="38">
        <f t="shared" si="164"/>
        <v>0</v>
      </c>
      <c r="I331" s="38">
        <f t="shared" si="164"/>
        <v>0</v>
      </c>
    </row>
    <row r="332" spans="1:9" ht="31.5">
      <c r="A332" s="189">
        <v>316</v>
      </c>
      <c r="B332" s="124" t="s">
        <v>32</v>
      </c>
      <c r="C332" s="123" t="s">
        <v>58</v>
      </c>
      <c r="D332" s="123" t="s">
        <v>439</v>
      </c>
      <c r="E332" s="123">
        <v>1010095700</v>
      </c>
      <c r="F332" s="123">
        <v>200</v>
      </c>
      <c r="G332" s="38">
        <f t="shared" si="162"/>
        <v>400</v>
      </c>
      <c r="H332" s="38">
        <f t="shared" si="164"/>
        <v>0</v>
      </c>
      <c r="I332" s="38">
        <f t="shared" si="164"/>
        <v>0</v>
      </c>
    </row>
    <row r="333" spans="1:9" ht="47.25">
      <c r="A333" s="189">
        <v>317</v>
      </c>
      <c r="B333" s="124" t="s">
        <v>33</v>
      </c>
      <c r="C333" s="123" t="s">
        <v>58</v>
      </c>
      <c r="D333" s="123" t="s">
        <v>439</v>
      </c>
      <c r="E333" s="123">
        <v>1010095700</v>
      </c>
      <c r="F333" s="123">
        <v>240</v>
      </c>
      <c r="G333" s="38">
        <v>400</v>
      </c>
      <c r="H333" s="38">
        <v>0</v>
      </c>
      <c r="I333" s="38">
        <v>0</v>
      </c>
    </row>
    <row r="334" spans="1:9" ht="47.25">
      <c r="A334" s="189">
        <v>318</v>
      </c>
      <c r="B334" s="77" t="s">
        <v>135</v>
      </c>
      <c r="C334" s="75">
        <v>951</v>
      </c>
      <c r="D334" s="75"/>
      <c r="E334" s="75"/>
      <c r="F334" s="75"/>
      <c r="G334" s="76">
        <f>G335+G427</f>
        <v>463668.17999999993</v>
      </c>
      <c r="H334" s="76">
        <f>H335+H427</f>
        <v>462999.48</v>
      </c>
      <c r="I334" s="76">
        <f>I335+I427</f>
        <v>462999.48</v>
      </c>
    </row>
    <row r="335" spans="1:9">
      <c r="A335" s="189">
        <v>319</v>
      </c>
      <c r="B335" s="12" t="s">
        <v>106</v>
      </c>
      <c r="C335" s="39">
        <v>951</v>
      </c>
      <c r="D335" s="39" t="s">
        <v>450</v>
      </c>
      <c r="E335" s="39"/>
      <c r="F335" s="39"/>
      <c r="G335" s="53">
        <f>G336+G357+G394+G403</f>
        <v>454397.87999999995</v>
      </c>
      <c r="H335" s="53">
        <f t="shared" ref="H335:I335" si="165">H336+H357+H394+H403</f>
        <v>452555.07999999996</v>
      </c>
      <c r="I335" s="53">
        <f t="shared" si="165"/>
        <v>452555.07999999996</v>
      </c>
    </row>
    <row r="336" spans="1:9">
      <c r="A336" s="189">
        <v>320</v>
      </c>
      <c r="B336" s="124" t="s">
        <v>276</v>
      </c>
      <c r="C336" s="39">
        <v>951</v>
      </c>
      <c r="D336" s="39" t="s">
        <v>452</v>
      </c>
      <c r="E336" s="39"/>
      <c r="F336" s="39"/>
      <c r="G336" s="53">
        <f>G337</f>
        <v>160320.65999999997</v>
      </c>
      <c r="H336" s="53">
        <f t="shared" ref="H336:I337" si="166">H337</f>
        <v>163484.28999999998</v>
      </c>
      <c r="I336" s="53">
        <f t="shared" si="166"/>
        <v>163484.28999999998</v>
      </c>
    </row>
    <row r="337" spans="1:13" ht="47.25">
      <c r="A337" s="189">
        <v>321</v>
      </c>
      <c r="B337" s="121" t="s">
        <v>108</v>
      </c>
      <c r="C337" s="39">
        <v>951</v>
      </c>
      <c r="D337" s="39" t="s">
        <v>452</v>
      </c>
      <c r="E337" s="39" t="s">
        <v>110</v>
      </c>
      <c r="F337" s="39"/>
      <c r="G337" s="53">
        <f>G338</f>
        <v>160320.65999999997</v>
      </c>
      <c r="H337" s="53">
        <f t="shared" si="166"/>
        <v>163484.28999999998</v>
      </c>
      <c r="I337" s="53">
        <f t="shared" si="166"/>
        <v>163484.28999999998</v>
      </c>
    </row>
    <row r="338" spans="1:13" ht="31.5">
      <c r="A338" s="189">
        <v>322</v>
      </c>
      <c r="B338" s="121" t="s">
        <v>303</v>
      </c>
      <c r="C338" s="39">
        <v>951</v>
      </c>
      <c r="D338" s="39" t="s">
        <v>452</v>
      </c>
      <c r="E338" s="39" t="s">
        <v>304</v>
      </c>
      <c r="F338" s="39"/>
      <c r="G338" s="53">
        <f>G339+G342+G345+G348+G351+G354</f>
        <v>160320.65999999997</v>
      </c>
      <c r="H338" s="53">
        <f t="shared" ref="H338:I338" si="167">H339+H342+H345+H348+H351+H354</f>
        <v>163484.28999999998</v>
      </c>
      <c r="I338" s="53">
        <f t="shared" si="167"/>
        <v>163484.28999999998</v>
      </c>
    </row>
    <row r="339" spans="1:13" ht="31.5">
      <c r="A339" s="189">
        <v>323</v>
      </c>
      <c r="B339" s="124" t="s">
        <v>140</v>
      </c>
      <c r="C339" s="39">
        <v>951</v>
      </c>
      <c r="D339" s="39" t="s">
        <v>452</v>
      </c>
      <c r="E339" s="39" t="s">
        <v>343</v>
      </c>
      <c r="F339" s="39"/>
      <c r="G339" s="53">
        <f>G340</f>
        <v>74141.789999999994</v>
      </c>
      <c r="H339" s="53">
        <f t="shared" ref="H339:I339" si="168">H340</f>
        <v>74141.789999999994</v>
      </c>
      <c r="I339" s="53">
        <f t="shared" si="168"/>
        <v>74141.789999999994</v>
      </c>
    </row>
    <row r="340" spans="1:13" ht="47.25">
      <c r="A340" s="189">
        <v>324</v>
      </c>
      <c r="B340" s="124" t="s">
        <v>95</v>
      </c>
      <c r="C340" s="39">
        <v>951</v>
      </c>
      <c r="D340" s="39" t="s">
        <v>452</v>
      </c>
      <c r="E340" s="39" t="s">
        <v>343</v>
      </c>
      <c r="F340" s="39">
        <v>600</v>
      </c>
      <c r="G340" s="53">
        <f>G341</f>
        <v>74141.789999999994</v>
      </c>
      <c r="H340" s="53">
        <f t="shared" ref="H340:I340" si="169">H341</f>
        <v>74141.789999999994</v>
      </c>
      <c r="I340" s="53">
        <f t="shared" si="169"/>
        <v>74141.789999999994</v>
      </c>
    </row>
    <row r="341" spans="1:13">
      <c r="A341" s="189">
        <v>325</v>
      </c>
      <c r="B341" s="124" t="s">
        <v>142</v>
      </c>
      <c r="C341" s="39">
        <v>951</v>
      </c>
      <c r="D341" s="39" t="s">
        <v>452</v>
      </c>
      <c r="E341" s="39" t="s">
        <v>343</v>
      </c>
      <c r="F341" s="39">
        <v>610</v>
      </c>
      <c r="G341" s="53">
        <v>74141.789999999994</v>
      </c>
      <c r="H341" s="53">
        <v>74141.789999999994</v>
      </c>
      <c r="I341" s="53">
        <v>74141.789999999994</v>
      </c>
    </row>
    <row r="342" spans="1:13" ht="173.25">
      <c r="A342" s="189">
        <v>326</v>
      </c>
      <c r="B342" s="129" t="s">
        <v>360</v>
      </c>
      <c r="C342" s="39">
        <v>951</v>
      </c>
      <c r="D342" s="39" t="s">
        <v>452</v>
      </c>
      <c r="E342" s="39" t="s">
        <v>344</v>
      </c>
      <c r="F342" s="39"/>
      <c r="G342" s="53">
        <f>G343</f>
        <v>30266.7</v>
      </c>
      <c r="H342" s="53">
        <f t="shared" ref="H342:I342" si="170">H343</f>
        <v>30266.7</v>
      </c>
      <c r="I342" s="53">
        <f t="shared" si="170"/>
        <v>30266.7</v>
      </c>
    </row>
    <row r="343" spans="1:13" ht="47.25">
      <c r="A343" s="189">
        <v>327</v>
      </c>
      <c r="B343" s="124" t="s">
        <v>95</v>
      </c>
      <c r="C343" s="39">
        <v>951</v>
      </c>
      <c r="D343" s="39" t="s">
        <v>452</v>
      </c>
      <c r="E343" s="39" t="s">
        <v>344</v>
      </c>
      <c r="F343" s="39">
        <v>600</v>
      </c>
      <c r="G343" s="53">
        <f>G344</f>
        <v>30266.7</v>
      </c>
      <c r="H343" s="53">
        <f t="shared" ref="H343:I343" si="171">H344</f>
        <v>30266.7</v>
      </c>
      <c r="I343" s="53">
        <f t="shared" si="171"/>
        <v>30266.7</v>
      </c>
    </row>
    <row r="344" spans="1:13">
      <c r="A344" s="189">
        <v>328</v>
      </c>
      <c r="B344" s="124" t="s">
        <v>142</v>
      </c>
      <c r="C344" s="39">
        <v>951</v>
      </c>
      <c r="D344" s="39" t="s">
        <v>452</v>
      </c>
      <c r="E344" s="39" t="s">
        <v>344</v>
      </c>
      <c r="F344" s="39">
        <v>610</v>
      </c>
      <c r="G344" s="53">
        <v>30266.7</v>
      </c>
      <c r="H344" s="53">
        <v>30266.7</v>
      </c>
      <c r="I344" s="53">
        <v>30266.7</v>
      </c>
      <c r="K344" s="13">
        <v>30266.7</v>
      </c>
      <c r="L344" s="13">
        <v>30266.7</v>
      </c>
      <c r="M344" s="13">
        <v>30266.7</v>
      </c>
    </row>
    <row r="345" spans="1:13" ht="189">
      <c r="A345" s="189">
        <v>329</v>
      </c>
      <c r="B345" s="128" t="s">
        <v>361</v>
      </c>
      <c r="C345" s="39">
        <v>951</v>
      </c>
      <c r="D345" s="39" t="s">
        <v>452</v>
      </c>
      <c r="E345" s="39" t="s">
        <v>372</v>
      </c>
      <c r="F345" s="39"/>
      <c r="G345" s="53">
        <f>G346</f>
        <v>51911.8</v>
      </c>
      <c r="H345" s="53">
        <f t="shared" ref="H345:I345" si="172">H346</f>
        <v>51911.8</v>
      </c>
      <c r="I345" s="53">
        <f t="shared" si="172"/>
        <v>51911.8</v>
      </c>
    </row>
    <row r="346" spans="1:13" ht="47.25">
      <c r="A346" s="189">
        <v>330</v>
      </c>
      <c r="B346" s="124" t="s">
        <v>95</v>
      </c>
      <c r="C346" s="39">
        <v>951</v>
      </c>
      <c r="D346" s="39" t="s">
        <v>452</v>
      </c>
      <c r="E346" s="39" t="s">
        <v>372</v>
      </c>
      <c r="F346" s="39">
        <v>600</v>
      </c>
      <c r="G346" s="53">
        <f>G347</f>
        <v>51911.8</v>
      </c>
      <c r="H346" s="53">
        <f t="shared" ref="H346:I346" si="173">H347</f>
        <v>51911.8</v>
      </c>
      <c r="I346" s="53">
        <f t="shared" si="173"/>
        <v>51911.8</v>
      </c>
    </row>
    <row r="347" spans="1:13">
      <c r="A347" s="189">
        <v>331</v>
      </c>
      <c r="B347" s="124" t="s">
        <v>142</v>
      </c>
      <c r="C347" s="39">
        <v>951</v>
      </c>
      <c r="D347" s="39" t="s">
        <v>452</v>
      </c>
      <c r="E347" s="39" t="s">
        <v>372</v>
      </c>
      <c r="F347" s="39">
        <v>610</v>
      </c>
      <c r="G347" s="53">
        <v>51911.8</v>
      </c>
      <c r="H347" s="53">
        <v>51911.8</v>
      </c>
      <c r="I347" s="53">
        <v>51911.8</v>
      </c>
      <c r="K347" s="13">
        <v>51911.8</v>
      </c>
      <c r="L347" s="13">
        <v>51911.8</v>
      </c>
      <c r="M347" s="13">
        <v>51911.8</v>
      </c>
    </row>
    <row r="348" spans="1:13" ht="189">
      <c r="A348" s="189">
        <v>332</v>
      </c>
      <c r="B348" s="127" t="s">
        <v>345</v>
      </c>
      <c r="C348" s="39">
        <v>951</v>
      </c>
      <c r="D348" s="39" t="s">
        <v>452</v>
      </c>
      <c r="E348" s="39" t="s">
        <v>373</v>
      </c>
      <c r="F348" s="39"/>
      <c r="G348" s="53">
        <f>G349</f>
        <v>324</v>
      </c>
      <c r="H348" s="53">
        <f t="shared" ref="H348:I348" si="174">H349</f>
        <v>324</v>
      </c>
      <c r="I348" s="53">
        <f t="shared" si="174"/>
        <v>324</v>
      </c>
    </row>
    <row r="349" spans="1:13" ht="47.25">
      <c r="A349" s="189">
        <v>333</v>
      </c>
      <c r="B349" s="124" t="s">
        <v>95</v>
      </c>
      <c r="C349" s="39">
        <v>951</v>
      </c>
      <c r="D349" s="39" t="s">
        <v>452</v>
      </c>
      <c r="E349" s="39" t="s">
        <v>373</v>
      </c>
      <c r="F349" s="39">
        <v>600</v>
      </c>
      <c r="G349" s="53">
        <f>G350</f>
        <v>324</v>
      </c>
      <c r="H349" s="53">
        <f t="shared" ref="H349:I349" si="175">H350</f>
        <v>324</v>
      </c>
      <c r="I349" s="53">
        <f t="shared" si="175"/>
        <v>324</v>
      </c>
    </row>
    <row r="350" spans="1:13">
      <c r="A350" s="189">
        <v>334</v>
      </c>
      <c r="B350" s="124" t="s">
        <v>142</v>
      </c>
      <c r="C350" s="39">
        <v>951</v>
      </c>
      <c r="D350" s="39" t="s">
        <v>452</v>
      </c>
      <c r="E350" s="39" t="s">
        <v>373</v>
      </c>
      <c r="F350" s="39">
        <v>610</v>
      </c>
      <c r="G350" s="53">
        <v>324</v>
      </c>
      <c r="H350" s="53">
        <v>324</v>
      </c>
      <c r="I350" s="53">
        <v>324</v>
      </c>
      <c r="K350" s="13">
        <v>324</v>
      </c>
      <c r="L350" s="13">
        <v>324</v>
      </c>
      <c r="M350" s="13">
        <v>324</v>
      </c>
    </row>
    <row r="351" spans="1:13" ht="31.5">
      <c r="A351" s="189">
        <v>335</v>
      </c>
      <c r="B351" s="91" t="s">
        <v>408</v>
      </c>
      <c r="C351" s="39">
        <v>951</v>
      </c>
      <c r="D351" s="39" t="s">
        <v>452</v>
      </c>
      <c r="E351" s="39" t="s">
        <v>540</v>
      </c>
      <c r="F351" s="39"/>
      <c r="G351" s="53">
        <f>G352</f>
        <v>840</v>
      </c>
      <c r="H351" s="53">
        <f t="shared" ref="H351:I352" si="176">H352</f>
        <v>840</v>
      </c>
      <c r="I351" s="53">
        <f t="shared" si="176"/>
        <v>840</v>
      </c>
    </row>
    <row r="352" spans="1:13" ht="47.25">
      <c r="A352" s="189">
        <v>336</v>
      </c>
      <c r="B352" s="124" t="s">
        <v>95</v>
      </c>
      <c r="C352" s="39">
        <v>951</v>
      </c>
      <c r="D352" s="39" t="s">
        <v>452</v>
      </c>
      <c r="E352" s="39" t="s">
        <v>540</v>
      </c>
      <c r="F352" s="39">
        <v>600</v>
      </c>
      <c r="G352" s="53">
        <f>G353</f>
        <v>840</v>
      </c>
      <c r="H352" s="53">
        <f t="shared" si="176"/>
        <v>840</v>
      </c>
      <c r="I352" s="53">
        <f t="shared" si="176"/>
        <v>840</v>
      </c>
    </row>
    <row r="353" spans="1:13">
      <c r="A353" s="189">
        <v>337</v>
      </c>
      <c r="B353" s="124" t="s">
        <v>142</v>
      </c>
      <c r="C353" s="39">
        <v>951</v>
      </c>
      <c r="D353" s="39" t="s">
        <v>452</v>
      </c>
      <c r="E353" s="39" t="s">
        <v>540</v>
      </c>
      <c r="F353" s="39">
        <v>610</v>
      </c>
      <c r="G353" s="53">
        <v>840</v>
      </c>
      <c r="H353" s="53">
        <v>840</v>
      </c>
      <c r="I353" s="53">
        <v>840</v>
      </c>
    </row>
    <row r="354" spans="1:13" ht="47.25">
      <c r="A354" s="189">
        <v>338</v>
      </c>
      <c r="B354" s="130" t="s">
        <v>417</v>
      </c>
      <c r="C354" s="39">
        <v>951</v>
      </c>
      <c r="D354" s="39" t="s">
        <v>452</v>
      </c>
      <c r="E354" s="39" t="s">
        <v>541</v>
      </c>
      <c r="F354" s="39"/>
      <c r="G354" s="53">
        <f>G355</f>
        <v>2836.37</v>
      </c>
      <c r="H354" s="53">
        <f t="shared" ref="H354:I354" si="177">H355</f>
        <v>6000</v>
      </c>
      <c r="I354" s="53">
        <f t="shared" si="177"/>
        <v>6000</v>
      </c>
    </row>
    <row r="355" spans="1:13" ht="47.25">
      <c r="A355" s="189">
        <v>339</v>
      </c>
      <c r="B355" s="124" t="s">
        <v>95</v>
      </c>
      <c r="C355" s="39">
        <v>951</v>
      </c>
      <c r="D355" s="39" t="s">
        <v>452</v>
      </c>
      <c r="E355" s="39" t="s">
        <v>541</v>
      </c>
      <c r="F355" s="39">
        <v>600</v>
      </c>
      <c r="G355" s="53">
        <f>G356</f>
        <v>2836.37</v>
      </c>
      <c r="H355" s="53">
        <f t="shared" ref="H355:I355" si="178">H356</f>
        <v>6000</v>
      </c>
      <c r="I355" s="53">
        <f t="shared" si="178"/>
        <v>6000</v>
      </c>
    </row>
    <row r="356" spans="1:13">
      <c r="A356" s="189">
        <v>340</v>
      </c>
      <c r="B356" s="124" t="s">
        <v>142</v>
      </c>
      <c r="C356" s="39">
        <v>951</v>
      </c>
      <c r="D356" s="39" t="s">
        <v>452</v>
      </c>
      <c r="E356" s="39" t="s">
        <v>541</v>
      </c>
      <c r="F356" s="39">
        <v>610</v>
      </c>
      <c r="G356" s="53">
        <f>6000-3163.63</f>
        <v>2836.37</v>
      </c>
      <c r="H356" s="53">
        <v>6000</v>
      </c>
      <c r="I356" s="53">
        <v>6000</v>
      </c>
    </row>
    <row r="357" spans="1:13">
      <c r="A357" s="189">
        <v>341</v>
      </c>
      <c r="B357" s="121" t="s">
        <v>137</v>
      </c>
      <c r="C357" s="39">
        <v>951</v>
      </c>
      <c r="D357" s="39" t="s">
        <v>431</v>
      </c>
      <c r="E357" s="39"/>
      <c r="F357" s="39"/>
      <c r="G357" s="53">
        <f>G358</f>
        <v>267316.93</v>
      </c>
      <c r="H357" s="53">
        <f t="shared" ref="H357:I357" si="179">H358</f>
        <v>265474.13</v>
      </c>
      <c r="I357" s="53">
        <f t="shared" si="179"/>
        <v>265474.13</v>
      </c>
    </row>
    <row r="358" spans="1:13" ht="47.25">
      <c r="A358" s="189">
        <v>342</v>
      </c>
      <c r="B358" s="121" t="s">
        <v>108</v>
      </c>
      <c r="C358" s="39">
        <v>951</v>
      </c>
      <c r="D358" s="39" t="s">
        <v>431</v>
      </c>
      <c r="E358" s="39" t="s">
        <v>110</v>
      </c>
      <c r="F358" s="39"/>
      <c r="G358" s="53">
        <f>G359+G381</f>
        <v>267316.93</v>
      </c>
      <c r="H358" s="53">
        <f>H359+H381</f>
        <v>265474.13</v>
      </c>
      <c r="I358" s="53">
        <f>I359+I381</f>
        <v>265474.13</v>
      </c>
    </row>
    <row r="359" spans="1:13">
      <c r="A359" s="189">
        <v>343</v>
      </c>
      <c r="B359" s="121" t="s">
        <v>305</v>
      </c>
      <c r="C359" s="39">
        <v>951</v>
      </c>
      <c r="D359" s="39" t="s">
        <v>431</v>
      </c>
      <c r="E359" s="39" t="s">
        <v>306</v>
      </c>
      <c r="F359" s="39"/>
      <c r="G359" s="53">
        <f>G360+G363+G366+G369+G372+G378+G375</f>
        <v>249290.90999999997</v>
      </c>
      <c r="H359" s="53">
        <f t="shared" ref="H359:I359" si="180">H360+H363+H366+H369+H372+H378+H375</f>
        <v>247448.11</v>
      </c>
      <c r="I359" s="53">
        <f t="shared" si="180"/>
        <v>247448.11</v>
      </c>
    </row>
    <row r="360" spans="1:13" ht="31.5">
      <c r="A360" s="189">
        <v>344</v>
      </c>
      <c r="B360" s="124" t="s">
        <v>140</v>
      </c>
      <c r="C360" s="39">
        <v>951</v>
      </c>
      <c r="D360" s="39" t="s">
        <v>431</v>
      </c>
      <c r="E360" s="39" t="s">
        <v>346</v>
      </c>
      <c r="F360" s="39"/>
      <c r="G360" s="53">
        <f>G361</f>
        <v>83377.84</v>
      </c>
      <c r="H360" s="53">
        <f t="shared" ref="H360:I361" si="181">H361</f>
        <v>83377.84</v>
      </c>
      <c r="I360" s="53">
        <f t="shared" si="181"/>
        <v>83377.84</v>
      </c>
    </row>
    <row r="361" spans="1:13" ht="47.25">
      <c r="A361" s="189">
        <v>345</v>
      </c>
      <c r="B361" s="124" t="s">
        <v>95</v>
      </c>
      <c r="C361" s="39">
        <v>951</v>
      </c>
      <c r="D361" s="39" t="s">
        <v>431</v>
      </c>
      <c r="E361" s="39" t="s">
        <v>346</v>
      </c>
      <c r="F361" s="39">
        <v>600</v>
      </c>
      <c r="G361" s="53">
        <f>G362</f>
        <v>83377.84</v>
      </c>
      <c r="H361" s="53">
        <f t="shared" si="181"/>
        <v>83377.84</v>
      </c>
      <c r="I361" s="53">
        <f t="shared" si="181"/>
        <v>83377.84</v>
      </c>
    </row>
    <row r="362" spans="1:13">
      <c r="A362" s="189">
        <v>346</v>
      </c>
      <c r="B362" s="124" t="s">
        <v>142</v>
      </c>
      <c r="C362" s="39">
        <v>951</v>
      </c>
      <c r="D362" s="39" t="s">
        <v>431</v>
      </c>
      <c r="E362" s="39" t="s">
        <v>346</v>
      </c>
      <c r="F362" s="39">
        <v>610</v>
      </c>
      <c r="G362" s="53">
        <v>83377.84</v>
      </c>
      <c r="H362" s="53">
        <v>83377.84</v>
      </c>
      <c r="I362" s="53">
        <v>83377.84</v>
      </c>
    </row>
    <row r="363" spans="1:13" ht="47.25">
      <c r="A363" s="189">
        <v>347</v>
      </c>
      <c r="B363" s="166" t="s">
        <v>506</v>
      </c>
      <c r="C363" s="39">
        <v>951</v>
      </c>
      <c r="D363" s="39" t="s">
        <v>431</v>
      </c>
      <c r="E363" s="39" t="s">
        <v>507</v>
      </c>
      <c r="F363" s="39"/>
      <c r="G363" s="53">
        <f>G364</f>
        <v>2092.4</v>
      </c>
      <c r="H363" s="53">
        <f t="shared" ref="H363:I363" si="182">H364</f>
        <v>2092.4</v>
      </c>
      <c r="I363" s="53">
        <f t="shared" si="182"/>
        <v>2092.4</v>
      </c>
    </row>
    <row r="364" spans="1:13" ht="47.25">
      <c r="A364" s="189">
        <v>348</v>
      </c>
      <c r="B364" s="169" t="s">
        <v>95</v>
      </c>
      <c r="C364" s="39">
        <v>951</v>
      </c>
      <c r="D364" s="39" t="s">
        <v>431</v>
      </c>
      <c r="E364" s="39" t="s">
        <v>507</v>
      </c>
      <c r="F364" s="39">
        <v>600</v>
      </c>
      <c r="G364" s="53">
        <f>G365</f>
        <v>2092.4</v>
      </c>
      <c r="H364" s="53">
        <f t="shared" ref="H364:I364" si="183">H365</f>
        <v>2092.4</v>
      </c>
      <c r="I364" s="53">
        <f t="shared" si="183"/>
        <v>2092.4</v>
      </c>
    </row>
    <row r="365" spans="1:13">
      <c r="A365" s="189">
        <v>349</v>
      </c>
      <c r="B365" s="169" t="s">
        <v>142</v>
      </c>
      <c r="C365" s="39">
        <v>951</v>
      </c>
      <c r="D365" s="39" t="s">
        <v>431</v>
      </c>
      <c r="E365" s="39" t="s">
        <v>507</v>
      </c>
      <c r="F365" s="39">
        <v>610</v>
      </c>
      <c r="G365" s="53">
        <v>2092.4</v>
      </c>
      <c r="H365" s="53">
        <v>2092.4</v>
      </c>
      <c r="I365" s="53">
        <v>2092.4</v>
      </c>
      <c r="K365" s="13">
        <v>2092.4</v>
      </c>
      <c r="L365" s="13">
        <v>2092.4</v>
      </c>
      <c r="M365" s="13">
        <v>2092.4</v>
      </c>
    </row>
    <row r="366" spans="1:13" ht="189">
      <c r="A366" s="189">
        <v>350</v>
      </c>
      <c r="B366" s="128" t="s">
        <v>362</v>
      </c>
      <c r="C366" s="39">
        <v>951</v>
      </c>
      <c r="D366" s="39" t="s">
        <v>431</v>
      </c>
      <c r="E366" s="39" t="s">
        <v>347</v>
      </c>
      <c r="F366" s="39"/>
      <c r="G366" s="53">
        <f>G367</f>
        <v>27816</v>
      </c>
      <c r="H366" s="53">
        <f t="shared" ref="H366:I367" si="184">H367</f>
        <v>27816</v>
      </c>
      <c r="I366" s="53">
        <f t="shared" si="184"/>
        <v>27816</v>
      </c>
    </row>
    <row r="367" spans="1:13" ht="47.25">
      <c r="A367" s="189">
        <v>351</v>
      </c>
      <c r="B367" s="124" t="s">
        <v>95</v>
      </c>
      <c r="C367" s="39">
        <v>951</v>
      </c>
      <c r="D367" s="39" t="s">
        <v>431</v>
      </c>
      <c r="E367" s="39" t="s">
        <v>347</v>
      </c>
      <c r="F367" s="39">
        <v>600</v>
      </c>
      <c r="G367" s="53">
        <f>G368</f>
        <v>27816</v>
      </c>
      <c r="H367" s="53">
        <f t="shared" si="184"/>
        <v>27816</v>
      </c>
      <c r="I367" s="53">
        <f t="shared" si="184"/>
        <v>27816</v>
      </c>
    </row>
    <row r="368" spans="1:13">
      <c r="A368" s="189">
        <v>352</v>
      </c>
      <c r="B368" s="124" t="s">
        <v>142</v>
      </c>
      <c r="C368" s="39">
        <v>951</v>
      </c>
      <c r="D368" s="39" t="s">
        <v>431</v>
      </c>
      <c r="E368" s="39" t="s">
        <v>347</v>
      </c>
      <c r="F368" s="39">
        <v>610</v>
      </c>
      <c r="G368" s="53">
        <v>27816</v>
      </c>
      <c r="H368" s="53">
        <v>27816</v>
      </c>
      <c r="I368" s="53">
        <v>27816</v>
      </c>
      <c r="K368" s="13">
        <v>27816</v>
      </c>
      <c r="L368" s="13">
        <v>27816</v>
      </c>
      <c r="M368" s="13">
        <v>27816</v>
      </c>
    </row>
    <row r="369" spans="1:13" ht="189">
      <c r="A369" s="189">
        <v>353</v>
      </c>
      <c r="B369" s="127" t="s">
        <v>363</v>
      </c>
      <c r="C369" s="39">
        <v>951</v>
      </c>
      <c r="D369" s="39" t="s">
        <v>431</v>
      </c>
      <c r="E369" s="39" t="s">
        <v>348</v>
      </c>
      <c r="F369" s="39"/>
      <c r="G369" s="53">
        <f>G370</f>
        <v>132102.9</v>
      </c>
      <c r="H369" s="53">
        <f t="shared" ref="H369:I370" si="185">H370</f>
        <v>131760.1</v>
      </c>
      <c r="I369" s="53">
        <f t="shared" si="185"/>
        <v>131760.1</v>
      </c>
    </row>
    <row r="370" spans="1:13" ht="47.25">
      <c r="A370" s="189">
        <v>354</v>
      </c>
      <c r="B370" s="124" t="s">
        <v>95</v>
      </c>
      <c r="C370" s="39">
        <v>951</v>
      </c>
      <c r="D370" s="39" t="s">
        <v>431</v>
      </c>
      <c r="E370" s="39" t="s">
        <v>348</v>
      </c>
      <c r="F370" s="39">
        <v>600</v>
      </c>
      <c r="G370" s="53">
        <f>G371</f>
        <v>132102.9</v>
      </c>
      <c r="H370" s="53">
        <f t="shared" si="185"/>
        <v>131760.1</v>
      </c>
      <c r="I370" s="53">
        <f t="shared" si="185"/>
        <v>131760.1</v>
      </c>
    </row>
    <row r="371" spans="1:13">
      <c r="A371" s="189">
        <v>355</v>
      </c>
      <c r="B371" s="124" t="s">
        <v>142</v>
      </c>
      <c r="C371" s="39">
        <v>951</v>
      </c>
      <c r="D371" s="39" t="s">
        <v>431</v>
      </c>
      <c r="E371" s="39" t="s">
        <v>348</v>
      </c>
      <c r="F371" s="39">
        <v>610</v>
      </c>
      <c r="G371" s="53">
        <v>132102.9</v>
      </c>
      <c r="H371" s="53">
        <v>131760.1</v>
      </c>
      <c r="I371" s="53">
        <v>131760.1</v>
      </c>
      <c r="K371" s="179">
        <v>132102.9</v>
      </c>
      <c r="L371" s="179">
        <v>131760.1</v>
      </c>
      <c r="M371" s="179">
        <v>131760.1</v>
      </c>
    </row>
    <row r="372" spans="1:13" ht="31.5">
      <c r="A372" s="189">
        <v>356</v>
      </c>
      <c r="B372" s="91" t="s">
        <v>409</v>
      </c>
      <c r="C372" s="39">
        <v>951</v>
      </c>
      <c r="D372" s="39" t="s">
        <v>431</v>
      </c>
      <c r="E372" s="39" t="s">
        <v>410</v>
      </c>
      <c r="F372" s="39"/>
      <c r="G372" s="53">
        <f>G373</f>
        <v>1155</v>
      </c>
      <c r="H372" s="53">
        <f t="shared" ref="H372:I373" si="186">H373</f>
        <v>1155</v>
      </c>
      <c r="I372" s="53">
        <f t="shared" si="186"/>
        <v>1155</v>
      </c>
    </row>
    <row r="373" spans="1:13" ht="47.25">
      <c r="A373" s="189">
        <v>357</v>
      </c>
      <c r="B373" s="124" t="s">
        <v>95</v>
      </c>
      <c r="C373" s="39">
        <v>951</v>
      </c>
      <c r="D373" s="39" t="s">
        <v>431</v>
      </c>
      <c r="E373" s="39" t="s">
        <v>410</v>
      </c>
      <c r="F373" s="39">
        <v>600</v>
      </c>
      <c r="G373" s="53">
        <f>G374</f>
        <v>1155</v>
      </c>
      <c r="H373" s="53">
        <f t="shared" si="186"/>
        <v>1155</v>
      </c>
      <c r="I373" s="53">
        <f t="shared" si="186"/>
        <v>1155</v>
      </c>
    </row>
    <row r="374" spans="1:13">
      <c r="A374" s="189">
        <v>358</v>
      </c>
      <c r="B374" s="124" t="s">
        <v>142</v>
      </c>
      <c r="C374" s="39">
        <v>951</v>
      </c>
      <c r="D374" s="39" t="s">
        <v>431</v>
      </c>
      <c r="E374" s="39" t="s">
        <v>410</v>
      </c>
      <c r="F374" s="39">
        <v>610</v>
      </c>
      <c r="G374" s="53">
        <v>1155</v>
      </c>
      <c r="H374" s="53">
        <v>1155</v>
      </c>
      <c r="I374" s="53">
        <v>1155</v>
      </c>
    </row>
    <row r="375" spans="1:13" ht="31.5">
      <c r="A375" s="189">
        <v>359</v>
      </c>
      <c r="B375" s="92" t="s">
        <v>413</v>
      </c>
      <c r="C375" s="39">
        <v>951</v>
      </c>
      <c r="D375" s="39" t="s">
        <v>431</v>
      </c>
      <c r="E375" s="39" t="s">
        <v>414</v>
      </c>
      <c r="F375" s="39"/>
      <c r="G375" s="53">
        <f>G376</f>
        <v>1246.77</v>
      </c>
      <c r="H375" s="53">
        <f t="shared" ref="H375:I376" si="187">H376</f>
        <v>1246.77</v>
      </c>
      <c r="I375" s="53">
        <f t="shared" si="187"/>
        <v>1246.77</v>
      </c>
    </row>
    <row r="376" spans="1:13" ht="47.25">
      <c r="A376" s="189">
        <v>360</v>
      </c>
      <c r="B376" s="124" t="s">
        <v>95</v>
      </c>
      <c r="C376" s="39">
        <v>951</v>
      </c>
      <c r="D376" s="39" t="s">
        <v>431</v>
      </c>
      <c r="E376" s="39" t="s">
        <v>414</v>
      </c>
      <c r="F376" s="39">
        <v>600</v>
      </c>
      <c r="G376" s="53">
        <f>G377</f>
        <v>1246.77</v>
      </c>
      <c r="H376" s="53">
        <f t="shared" si="187"/>
        <v>1246.77</v>
      </c>
      <c r="I376" s="53">
        <f t="shared" si="187"/>
        <v>1246.77</v>
      </c>
    </row>
    <row r="377" spans="1:13">
      <c r="A377" s="189">
        <v>361</v>
      </c>
      <c r="B377" s="124" t="s">
        <v>142</v>
      </c>
      <c r="C377" s="39">
        <v>951</v>
      </c>
      <c r="D377" s="39" t="s">
        <v>431</v>
      </c>
      <c r="E377" s="39" t="s">
        <v>414</v>
      </c>
      <c r="F377" s="39">
        <v>610</v>
      </c>
      <c r="G377" s="53">
        <v>1246.77</v>
      </c>
      <c r="H377" s="53">
        <v>1246.77</v>
      </c>
      <c r="I377" s="53">
        <v>1246.77</v>
      </c>
    </row>
    <row r="378" spans="1:13" ht="94.5">
      <c r="A378" s="189">
        <v>362</v>
      </c>
      <c r="B378" s="139" t="s">
        <v>475</v>
      </c>
      <c r="C378" s="39">
        <v>951</v>
      </c>
      <c r="D378" s="39" t="s">
        <v>431</v>
      </c>
      <c r="E378" s="39" t="s">
        <v>464</v>
      </c>
      <c r="F378" s="39"/>
      <c r="G378" s="53">
        <f>G379</f>
        <v>1500</v>
      </c>
      <c r="H378" s="53">
        <f t="shared" ref="H378:I379" si="188">H379</f>
        <v>0</v>
      </c>
      <c r="I378" s="53">
        <f t="shared" si="188"/>
        <v>0</v>
      </c>
    </row>
    <row r="379" spans="1:13" ht="47.25">
      <c r="A379" s="189">
        <v>363</v>
      </c>
      <c r="B379" s="124" t="s">
        <v>95</v>
      </c>
      <c r="C379" s="39">
        <v>951</v>
      </c>
      <c r="D379" s="39" t="s">
        <v>431</v>
      </c>
      <c r="E379" s="39" t="s">
        <v>464</v>
      </c>
      <c r="F379" s="39">
        <v>600</v>
      </c>
      <c r="G379" s="53">
        <f>G380</f>
        <v>1500</v>
      </c>
      <c r="H379" s="53">
        <f t="shared" si="188"/>
        <v>0</v>
      </c>
      <c r="I379" s="53">
        <f t="shared" si="188"/>
        <v>0</v>
      </c>
    </row>
    <row r="380" spans="1:13">
      <c r="A380" s="189">
        <v>364</v>
      </c>
      <c r="B380" s="124" t="s">
        <v>142</v>
      </c>
      <c r="C380" s="39">
        <v>951</v>
      </c>
      <c r="D380" s="39" t="s">
        <v>431</v>
      </c>
      <c r="E380" s="39" t="s">
        <v>464</v>
      </c>
      <c r="F380" s="39">
        <v>610</v>
      </c>
      <c r="G380" s="53">
        <v>1500</v>
      </c>
      <c r="H380" s="53">
        <v>0</v>
      </c>
      <c r="I380" s="53">
        <v>0</v>
      </c>
    </row>
    <row r="381" spans="1:13" ht="31.5">
      <c r="A381" s="189">
        <v>365</v>
      </c>
      <c r="B381" s="121" t="s">
        <v>307</v>
      </c>
      <c r="C381" s="39">
        <v>951</v>
      </c>
      <c r="D381" s="39" t="s">
        <v>431</v>
      </c>
      <c r="E381" s="39" t="s">
        <v>308</v>
      </c>
      <c r="F381" s="39"/>
      <c r="G381" s="53">
        <f>G382+G385+G388+G391</f>
        <v>18026.02</v>
      </c>
      <c r="H381" s="53">
        <f t="shared" ref="H381:I381" si="189">H382+H385+H388+H391</f>
        <v>18026.02</v>
      </c>
      <c r="I381" s="53">
        <f t="shared" si="189"/>
        <v>18026.02</v>
      </c>
    </row>
    <row r="382" spans="1:13" ht="31.5">
      <c r="A382" s="189">
        <v>366</v>
      </c>
      <c r="B382" s="124" t="s">
        <v>140</v>
      </c>
      <c r="C382" s="39">
        <v>951</v>
      </c>
      <c r="D382" s="39" t="s">
        <v>431</v>
      </c>
      <c r="E382" s="39" t="s">
        <v>349</v>
      </c>
      <c r="F382" s="39"/>
      <c r="G382" s="53">
        <f>G383</f>
        <v>16858.400000000001</v>
      </c>
      <c r="H382" s="53">
        <f t="shared" ref="H382:I382" si="190">H383</f>
        <v>16858.400000000001</v>
      </c>
      <c r="I382" s="53">
        <f t="shared" si="190"/>
        <v>16858.400000000001</v>
      </c>
    </row>
    <row r="383" spans="1:13" ht="47.25">
      <c r="A383" s="189">
        <v>367</v>
      </c>
      <c r="B383" s="124" t="s">
        <v>95</v>
      </c>
      <c r="C383" s="39">
        <v>951</v>
      </c>
      <c r="D383" s="39" t="s">
        <v>431</v>
      </c>
      <c r="E383" s="39" t="s">
        <v>349</v>
      </c>
      <c r="F383" s="39">
        <v>600</v>
      </c>
      <c r="G383" s="53">
        <f>G384</f>
        <v>16858.400000000001</v>
      </c>
      <c r="H383" s="53">
        <f t="shared" ref="H383:I383" si="191">H384</f>
        <v>16858.400000000001</v>
      </c>
      <c r="I383" s="53">
        <f t="shared" si="191"/>
        <v>16858.400000000001</v>
      </c>
    </row>
    <row r="384" spans="1:13">
      <c r="A384" s="189">
        <v>368</v>
      </c>
      <c r="B384" s="124" t="s">
        <v>142</v>
      </c>
      <c r="C384" s="39">
        <v>951</v>
      </c>
      <c r="D384" s="39" t="s">
        <v>431</v>
      </c>
      <c r="E384" s="39" t="s">
        <v>349</v>
      </c>
      <c r="F384" s="39">
        <v>610</v>
      </c>
      <c r="G384" s="53">
        <v>16858.400000000001</v>
      </c>
      <c r="H384" s="53">
        <v>16858.400000000001</v>
      </c>
      <c r="I384" s="53">
        <v>16858.400000000001</v>
      </c>
    </row>
    <row r="385" spans="1:13" ht="31.5">
      <c r="A385" s="189">
        <v>369</v>
      </c>
      <c r="B385" s="91" t="s">
        <v>411</v>
      </c>
      <c r="C385" s="39">
        <v>951</v>
      </c>
      <c r="D385" s="39" t="s">
        <v>431</v>
      </c>
      <c r="E385" s="39" t="s">
        <v>412</v>
      </c>
      <c r="F385" s="39"/>
      <c r="G385" s="53">
        <f>G386</f>
        <v>105</v>
      </c>
      <c r="H385" s="53">
        <f t="shared" ref="H385:I386" si="192">H386</f>
        <v>105</v>
      </c>
      <c r="I385" s="53">
        <f t="shared" si="192"/>
        <v>105</v>
      </c>
    </row>
    <row r="386" spans="1:13" ht="47.25">
      <c r="A386" s="189">
        <v>370</v>
      </c>
      <c r="B386" s="124" t="s">
        <v>95</v>
      </c>
      <c r="C386" s="39">
        <v>951</v>
      </c>
      <c r="D386" s="39" t="s">
        <v>431</v>
      </c>
      <c r="E386" s="39" t="s">
        <v>412</v>
      </c>
      <c r="F386" s="39">
        <v>600</v>
      </c>
      <c r="G386" s="53">
        <f>G387</f>
        <v>105</v>
      </c>
      <c r="H386" s="53">
        <f t="shared" si="192"/>
        <v>105</v>
      </c>
      <c r="I386" s="53">
        <f t="shared" si="192"/>
        <v>105</v>
      </c>
    </row>
    <row r="387" spans="1:13">
      <c r="A387" s="189">
        <v>371</v>
      </c>
      <c r="B387" s="124" t="s">
        <v>142</v>
      </c>
      <c r="C387" s="39">
        <v>951</v>
      </c>
      <c r="D387" s="39" t="s">
        <v>431</v>
      </c>
      <c r="E387" s="39" t="s">
        <v>412</v>
      </c>
      <c r="F387" s="39">
        <v>610</v>
      </c>
      <c r="G387" s="53">
        <v>105</v>
      </c>
      <c r="H387" s="53">
        <v>105</v>
      </c>
      <c r="I387" s="53">
        <v>105</v>
      </c>
    </row>
    <row r="388" spans="1:13" ht="31.5">
      <c r="A388" s="189">
        <v>372</v>
      </c>
      <c r="B388" s="93" t="s">
        <v>466</v>
      </c>
      <c r="C388" s="39">
        <v>951</v>
      </c>
      <c r="D388" s="39" t="s">
        <v>431</v>
      </c>
      <c r="E388" s="39" t="s">
        <v>467</v>
      </c>
      <c r="F388" s="39"/>
      <c r="G388" s="53">
        <f>G389</f>
        <v>200</v>
      </c>
      <c r="H388" s="53">
        <f t="shared" ref="H388:I389" si="193">H389</f>
        <v>200</v>
      </c>
      <c r="I388" s="53">
        <f t="shared" si="193"/>
        <v>200</v>
      </c>
    </row>
    <row r="389" spans="1:13" ht="47.25">
      <c r="A389" s="189">
        <v>373</v>
      </c>
      <c r="B389" s="124" t="s">
        <v>95</v>
      </c>
      <c r="C389" s="39">
        <v>951</v>
      </c>
      <c r="D389" s="39" t="s">
        <v>431</v>
      </c>
      <c r="E389" s="39" t="s">
        <v>467</v>
      </c>
      <c r="F389" s="39">
        <v>600</v>
      </c>
      <c r="G389" s="53">
        <f>G390</f>
        <v>200</v>
      </c>
      <c r="H389" s="53">
        <f t="shared" si="193"/>
        <v>200</v>
      </c>
      <c r="I389" s="53">
        <f t="shared" si="193"/>
        <v>200</v>
      </c>
    </row>
    <row r="390" spans="1:13">
      <c r="A390" s="189">
        <v>374</v>
      </c>
      <c r="B390" s="124" t="s">
        <v>142</v>
      </c>
      <c r="C390" s="39">
        <v>951</v>
      </c>
      <c r="D390" s="39" t="s">
        <v>431</v>
      </c>
      <c r="E390" s="39" t="s">
        <v>467</v>
      </c>
      <c r="F390" s="39">
        <v>610</v>
      </c>
      <c r="G390" s="53">
        <v>200</v>
      </c>
      <c r="H390" s="53">
        <v>200</v>
      </c>
      <c r="I390" s="53">
        <v>200</v>
      </c>
    </row>
    <row r="391" spans="1:13">
      <c r="A391" s="189">
        <v>375</v>
      </c>
      <c r="B391" s="93" t="s">
        <v>468</v>
      </c>
      <c r="C391" s="39">
        <v>951</v>
      </c>
      <c r="D391" s="39" t="s">
        <v>431</v>
      </c>
      <c r="E391" s="39" t="s">
        <v>469</v>
      </c>
      <c r="F391" s="39"/>
      <c r="G391" s="53">
        <f>G392</f>
        <v>862.62</v>
      </c>
      <c r="H391" s="53">
        <f t="shared" ref="H391:I392" si="194">H392</f>
        <v>862.62</v>
      </c>
      <c r="I391" s="53">
        <f t="shared" si="194"/>
        <v>862.62</v>
      </c>
    </row>
    <row r="392" spans="1:13" ht="47.25">
      <c r="A392" s="189">
        <v>376</v>
      </c>
      <c r="B392" s="124" t="s">
        <v>95</v>
      </c>
      <c r="C392" s="39">
        <v>951</v>
      </c>
      <c r="D392" s="39" t="s">
        <v>431</v>
      </c>
      <c r="E392" s="39" t="s">
        <v>469</v>
      </c>
      <c r="F392" s="39">
        <v>600</v>
      </c>
      <c r="G392" s="53">
        <f>G393</f>
        <v>862.62</v>
      </c>
      <c r="H392" s="53">
        <f t="shared" si="194"/>
        <v>862.62</v>
      </c>
      <c r="I392" s="53">
        <f t="shared" si="194"/>
        <v>862.62</v>
      </c>
    </row>
    <row r="393" spans="1:13">
      <c r="A393" s="189">
        <v>377</v>
      </c>
      <c r="B393" s="124" t="s">
        <v>142</v>
      </c>
      <c r="C393" s="39">
        <v>951</v>
      </c>
      <c r="D393" s="39" t="s">
        <v>431</v>
      </c>
      <c r="E393" s="39" t="s">
        <v>469</v>
      </c>
      <c r="F393" s="39">
        <v>610</v>
      </c>
      <c r="G393" s="53">
        <v>862.62</v>
      </c>
      <c r="H393" s="53">
        <v>862.62</v>
      </c>
      <c r="I393" s="53">
        <v>862.62</v>
      </c>
    </row>
    <row r="394" spans="1:13">
      <c r="A394" s="189">
        <v>378</v>
      </c>
      <c r="B394" s="124" t="s">
        <v>155</v>
      </c>
      <c r="C394" s="39">
        <v>951</v>
      </c>
      <c r="D394" s="39" t="s">
        <v>358</v>
      </c>
      <c r="E394" s="39"/>
      <c r="F394" s="39"/>
      <c r="G394" s="53">
        <f>G395</f>
        <v>840.6</v>
      </c>
      <c r="H394" s="53">
        <f>H395</f>
        <v>840.6</v>
      </c>
      <c r="I394" s="53">
        <f>I395</f>
        <v>840.6</v>
      </c>
    </row>
    <row r="395" spans="1:13" ht="47.25">
      <c r="A395" s="189">
        <v>379</v>
      </c>
      <c r="B395" s="121" t="s">
        <v>108</v>
      </c>
      <c r="C395" s="39">
        <v>951</v>
      </c>
      <c r="D395" s="39" t="s">
        <v>358</v>
      </c>
      <c r="E395" s="39" t="s">
        <v>110</v>
      </c>
      <c r="F395" s="39"/>
      <c r="G395" s="53">
        <f t="shared" ref="G395:G401" si="195">G396</f>
        <v>840.6</v>
      </c>
      <c r="H395" s="53">
        <f t="shared" ref="H395:I400" si="196">H396</f>
        <v>840.6</v>
      </c>
      <c r="I395" s="53">
        <f t="shared" si="196"/>
        <v>840.6</v>
      </c>
    </row>
    <row r="396" spans="1:13" ht="31.5">
      <c r="A396" s="189">
        <v>380</v>
      </c>
      <c r="B396" s="121" t="s">
        <v>109</v>
      </c>
      <c r="C396" s="39">
        <v>951</v>
      </c>
      <c r="D396" s="39" t="s">
        <v>358</v>
      </c>
      <c r="E396" s="39" t="s">
        <v>111</v>
      </c>
      <c r="F396" s="39"/>
      <c r="G396" s="53">
        <f>G397+G400</f>
        <v>840.6</v>
      </c>
      <c r="H396" s="53">
        <f t="shared" ref="H396:I396" si="197">H397+H400</f>
        <v>840.6</v>
      </c>
      <c r="I396" s="53">
        <f t="shared" si="197"/>
        <v>840.6</v>
      </c>
    </row>
    <row r="397" spans="1:13" ht="94.5">
      <c r="A397" s="189">
        <v>381</v>
      </c>
      <c r="B397" s="166" t="s">
        <v>508</v>
      </c>
      <c r="C397" s="39">
        <v>951</v>
      </c>
      <c r="D397" s="39" t="s">
        <v>358</v>
      </c>
      <c r="E397" s="39" t="s">
        <v>509</v>
      </c>
      <c r="F397" s="39"/>
      <c r="G397" s="53">
        <f>G398</f>
        <v>498.6</v>
      </c>
      <c r="H397" s="53">
        <f t="shared" ref="H397:I398" si="198">H398</f>
        <v>498.6</v>
      </c>
      <c r="I397" s="53">
        <f t="shared" si="198"/>
        <v>498.6</v>
      </c>
      <c r="K397" s="13">
        <v>498.6</v>
      </c>
      <c r="L397" s="13">
        <v>498.6</v>
      </c>
      <c r="M397" s="13">
        <v>498.6</v>
      </c>
    </row>
    <row r="398" spans="1:13" ht="31.5">
      <c r="A398" s="189">
        <v>382</v>
      </c>
      <c r="B398" s="169" t="s">
        <v>32</v>
      </c>
      <c r="C398" s="39">
        <v>951</v>
      </c>
      <c r="D398" s="39" t="s">
        <v>358</v>
      </c>
      <c r="E398" s="39" t="s">
        <v>509</v>
      </c>
      <c r="F398" s="39">
        <v>200</v>
      </c>
      <c r="G398" s="53">
        <f>G399</f>
        <v>498.6</v>
      </c>
      <c r="H398" s="53">
        <f t="shared" si="198"/>
        <v>498.6</v>
      </c>
      <c r="I398" s="53">
        <f t="shared" si="198"/>
        <v>498.6</v>
      </c>
    </row>
    <row r="399" spans="1:13" ht="47.25">
      <c r="A399" s="189">
        <v>383</v>
      </c>
      <c r="B399" s="169" t="s">
        <v>33</v>
      </c>
      <c r="C399" s="39">
        <v>951</v>
      </c>
      <c r="D399" s="39" t="s">
        <v>358</v>
      </c>
      <c r="E399" s="39" t="s">
        <v>509</v>
      </c>
      <c r="F399" s="39">
        <v>240</v>
      </c>
      <c r="G399" s="53">
        <v>498.6</v>
      </c>
      <c r="H399" s="53">
        <v>498.6</v>
      </c>
      <c r="I399" s="53">
        <v>498.6</v>
      </c>
    </row>
    <row r="400" spans="1:13" ht="31.5">
      <c r="A400" s="189">
        <v>384</v>
      </c>
      <c r="B400" s="121" t="s">
        <v>357</v>
      </c>
      <c r="C400" s="39">
        <v>951</v>
      </c>
      <c r="D400" s="39" t="s">
        <v>358</v>
      </c>
      <c r="E400" s="39" t="s">
        <v>374</v>
      </c>
      <c r="F400" s="39"/>
      <c r="G400" s="53">
        <f t="shared" si="195"/>
        <v>342</v>
      </c>
      <c r="H400" s="53">
        <f t="shared" si="196"/>
        <v>342</v>
      </c>
      <c r="I400" s="53">
        <f t="shared" si="196"/>
        <v>342</v>
      </c>
    </row>
    <row r="401" spans="1:9" ht="31.5">
      <c r="A401" s="189">
        <v>385</v>
      </c>
      <c r="B401" s="124" t="s">
        <v>32</v>
      </c>
      <c r="C401" s="39">
        <v>951</v>
      </c>
      <c r="D401" s="39" t="s">
        <v>358</v>
      </c>
      <c r="E401" s="39" t="s">
        <v>359</v>
      </c>
      <c r="F401" s="39">
        <v>200</v>
      </c>
      <c r="G401" s="53">
        <f t="shared" si="195"/>
        <v>342</v>
      </c>
      <c r="H401" s="53">
        <f t="shared" ref="H401:I401" si="199">H402</f>
        <v>342</v>
      </c>
      <c r="I401" s="53">
        <f t="shared" si="199"/>
        <v>342</v>
      </c>
    </row>
    <row r="402" spans="1:9" ht="47.25">
      <c r="A402" s="189">
        <v>386</v>
      </c>
      <c r="B402" s="124" t="s">
        <v>33</v>
      </c>
      <c r="C402" s="39">
        <v>951</v>
      </c>
      <c r="D402" s="39" t="s">
        <v>358</v>
      </c>
      <c r="E402" s="39" t="s">
        <v>374</v>
      </c>
      <c r="F402" s="39">
        <v>240</v>
      </c>
      <c r="G402" s="53">
        <v>342</v>
      </c>
      <c r="H402" s="53">
        <v>342</v>
      </c>
      <c r="I402" s="53">
        <v>342</v>
      </c>
    </row>
    <row r="403" spans="1:9">
      <c r="A403" s="189">
        <v>387</v>
      </c>
      <c r="B403" s="124" t="s">
        <v>107</v>
      </c>
      <c r="C403" s="39">
        <v>951</v>
      </c>
      <c r="D403" s="39" t="s">
        <v>451</v>
      </c>
      <c r="E403" s="39"/>
      <c r="F403" s="39"/>
      <c r="G403" s="53">
        <f>G404</f>
        <v>25919.69</v>
      </c>
      <c r="H403" s="53">
        <f t="shared" ref="H403:I403" si="200">H404</f>
        <v>22756.059999999998</v>
      </c>
      <c r="I403" s="53">
        <f t="shared" si="200"/>
        <v>22756.059999999998</v>
      </c>
    </row>
    <row r="404" spans="1:9" ht="47.25">
      <c r="A404" s="189">
        <v>388</v>
      </c>
      <c r="B404" s="121" t="s">
        <v>108</v>
      </c>
      <c r="C404" s="39">
        <v>951</v>
      </c>
      <c r="D404" s="39" t="s">
        <v>451</v>
      </c>
      <c r="E404" s="39" t="s">
        <v>110</v>
      </c>
      <c r="F404" s="39"/>
      <c r="G404" s="53">
        <f>G405</f>
        <v>25919.69</v>
      </c>
      <c r="H404" s="53">
        <f t="shared" ref="H404:I404" si="201">H405</f>
        <v>22756.059999999998</v>
      </c>
      <c r="I404" s="53">
        <f t="shared" si="201"/>
        <v>22756.059999999998</v>
      </c>
    </row>
    <row r="405" spans="1:9" ht="31.5">
      <c r="A405" s="189">
        <v>389</v>
      </c>
      <c r="B405" s="121" t="s">
        <v>109</v>
      </c>
      <c r="C405" s="39">
        <v>951</v>
      </c>
      <c r="D405" s="39" t="s">
        <v>451</v>
      </c>
      <c r="E405" s="39" t="s">
        <v>111</v>
      </c>
      <c r="F405" s="39"/>
      <c r="G405" s="53">
        <f>G406+G419+G424+G413+G416</f>
        <v>25919.69</v>
      </c>
      <c r="H405" s="53">
        <f t="shared" ref="H405:I405" si="202">H406+H419+H424+H413+H416</f>
        <v>22756.059999999998</v>
      </c>
      <c r="I405" s="53">
        <f t="shared" si="202"/>
        <v>22756.059999999998</v>
      </c>
    </row>
    <row r="406" spans="1:9" ht="31.5">
      <c r="A406" s="189">
        <v>390</v>
      </c>
      <c r="B406" s="121" t="s">
        <v>350</v>
      </c>
      <c r="C406" s="39">
        <v>951</v>
      </c>
      <c r="D406" s="39" t="s">
        <v>451</v>
      </c>
      <c r="E406" s="39" t="s">
        <v>351</v>
      </c>
      <c r="F406" s="39"/>
      <c r="G406" s="53">
        <f>G407+G409+G411</f>
        <v>17535.37</v>
      </c>
      <c r="H406" s="53">
        <f t="shared" ref="H406:I406" si="203">H407+H409+H411</f>
        <v>14371.74</v>
      </c>
      <c r="I406" s="53">
        <f t="shared" si="203"/>
        <v>14371.74</v>
      </c>
    </row>
    <row r="407" spans="1:9" ht="78.75">
      <c r="A407" s="189">
        <v>391</v>
      </c>
      <c r="B407" s="124" t="s">
        <v>25</v>
      </c>
      <c r="C407" s="39">
        <v>951</v>
      </c>
      <c r="D407" s="39" t="s">
        <v>451</v>
      </c>
      <c r="E407" s="39" t="s">
        <v>351</v>
      </c>
      <c r="F407" s="39">
        <v>100</v>
      </c>
      <c r="G407" s="53">
        <f>G408</f>
        <v>11280.189999999999</v>
      </c>
      <c r="H407" s="53">
        <f t="shared" ref="H407:I407" si="204">H408</f>
        <v>12116.56</v>
      </c>
      <c r="I407" s="53">
        <f t="shared" si="204"/>
        <v>12116.56</v>
      </c>
    </row>
    <row r="408" spans="1:9" ht="31.5">
      <c r="A408" s="189">
        <v>392</v>
      </c>
      <c r="B408" s="124" t="s">
        <v>132</v>
      </c>
      <c r="C408" s="39">
        <v>951</v>
      </c>
      <c r="D408" s="39" t="s">
        <v>451</v>
      </c>
      <c r="E408" s="39" t="s">
        <v>351</v>
      </c>
      <c r="F408" s="39">
        <v>110</v>
      </c>
      <c r="G408" s="53">
        <f>18805.77-5229.82-562.62-896.77-836.37</f>
        <v>11280.189999999999</v>
      </c>
      <c r="H408" s="53">
        <v>12116.56</v>
      </c>
      <c r="I408" s="53">
        <v>12116.56</v>
      </c>
    </row>
    <row r="409" spans="1:9" ht="31.5">
      <c r="A409" s="189">
        <v>393</v>
      </c>
      <c r="B409" s="124" t="s">
        <v>32</v>
      </c>
      <c r="C409" s="39">
        <v>951</v>
      </c>
      <c r="D409" s="39" t="s">
        <v>451</v>
      </c>
      <c r="E409" s="39" t="s">
        <v>351</v>
      </c>
      <c r="F409" s="39">
        <v>200</v>
      </c>
      <c r="G409" s="53">
        <f>G410</f>
        <v>6245.18</v>
      </c>
      <c r="H409" s="53">
        <f t="shared" ref="H409:I409" si="205">H410</f>
        <v>2245.1799999999998</v>
      </c>
      <c r="I409" s="53">
        <f t="shared" si="205"/>
        <v>2245.1799999999998</v>
      </c>
    </row>
    <row r="410" spans="1:9" ht="47.25">
      <c r="A410" s="189">
        <v>394</v>
      </c>
      <c r="B410" s="124" t="s">
        <v>33</v>
      </c>
      <c r="C410" s="39">
        <v>951</v>
      </c>
      <c r="D410" s="39" t="s">
        <v>451</v>
      </c>
      <c r="E410" s="39" t="s">
        <v>351</v>
      </c>
      <c r="F410" s="39">
        <v>240</v>
      </c>
      <c r="G410" s="53">
        <f>3179.18-924-10+836.37+3163.63</f>
        <v>6245.18</v>
      </c>
      <c r="H410" s="53">
        <f t="shared" ref="H410:I410" si="206">3179.18-924-10</f>
        <v>2245.1799999999998</v>
      </c>
      <c r="I410" s="53">
        <f t="shared" si="206"/>
        <v>2245.1799999999998</v>
      </c>
    </row>
    <row r="411" spans="1:9">
      <c r="A411" s="222">
        <v>395</v>
      </c>
      <c r="B411" s="224" t="s">
        <v>67</v>
      </c>
      <c r="C411" s="39">
        <v>951</v>
      </c>
      <c r="D411" s="39" t="s">
        <v>451</v>
      </c>
      <c r="E411" s="39" t="s">
        <v>351</v>
      </c>
      <c r="F411" s="39">
        <v>800</v>
      </c>
      <c r="G411" s="53">
        <f>G412</f>
        <v>10</v>
      </c>
      <c r="H411" s="53">
        <f t="shared" ref="H411:I411" si="207">H412</f>
        <v>10</v>
      </c>
      <c r="I411" s="53">
        <f t="shared" si="207"/>
        <v>10</v>
      </c>
    </row>
    <row r="412" spans="1:9">
      <c r="A412" s="222">
        <v>396</v>
      </c>
      <c r="B412" s="224" t="s">
        <v>225</v>
      </c>
      <c r="C412" s="39">
        <v>951</v>
      </c>
      <c r="D412" s="39" t="s">
        <v>451</v>
      </c>
      <c r="E412" s="39" t="s">
        <v>351</v>
      </c>
      <c r="F412" s="39">
        <v>850</v>
      </c>
      <c r="G412" s="53">
        <v>10</v>
      </c>
      <c r="H412" s="53">
        <v>10</v>
      </c>
      <c r="I412" s="53">
        <v>10</v>
      </c>
    </row>
    <row r="413" spans="1:9" ht="47.25">
      <c r="A413" s="189">
        <v>397</v>
      </c>
      <c r="B413" s="188" t="s">
        <v>516</v>
      </c>
      <c r="C413" s="39">
        <v>951</v>
      </c>
      <c r="D413" s="39" t="s">
        <v>451</v>
      </c>
      <c r="E413" s="39" t="s">
        <v>517</v>
      </c>
      <c r="F413" s="39"/>
      <c r="G413" s="53">
        <f>G414</f>
        <v>3655.23</v>
      </c>
      <c r="H413" s="53">
        <f t="shared" ref="H413:I414" si="208">H414</f>
        <v>3655.23</v>
      </c>
      <c r="I413" s="53">
        <f t="shared" si="208"/>
        <v>3655.23</v>
      </c>
    </row>
    <row r="414" spans="1:9" ht="47.25">
      <c r="A414" s="189">
        <v>398</v>
      </c>
      <c r="B414" s="188" t="s">
        <v>95</v>
      </c>
      <c r="C414" s="39">
        <v>951</v>
      </c>
      <c r="D414" s="39" t="s">
        <v>451</v>
      </c>
      <c r="E414" s="39" t="s">
        <v>517</v>
      </c>
      <c r="F414" s="39">
        <v>600</v>
      </c>
      <c r="G414" s="53">
        <f>G415</f>
        <v>3655.23</v>
      </c>
      <c r="H414" s="53">
        <f t="shared" si="208"/>
        <v>3655.23</v>
      </c>
      <c r="I414" s="53">
        <f t="shared" si="208"/>
        <v>3655.23</v>
      </c>
    </row>
    <row r="415" spans="1:9">
      <c r="A415" s="189">
        <v>399</v>
      </c>
      <c r="B415" s="188" t="s">
        <v>142</v>
      </c>
      <c r="C415" s="39">
        <v>951</v>
      </c>
      <c r="D415" s="39" t="s">
        <v>451</v>
      </c>
      <c r="E415" s="39" t="s">
        <v>517</v>
      </c>
      <c r="F415" s="39">
        <v>610</v>
      </c>
      <c r="G415" s="53">
        <v>3655.23</v>
      </c>
      <c r="H415" s="53">
        <v>3655.23</v>
      </c>
      <c r="I415" s="53">
        <v>3655.23</v>
      </c>
    </row>
    <row r="416" spans="1:9" ht="31.5">
      <c r="A416" s="189">
        <v>400</v>
      </c>
      <c r="B416" s="188" t="s">
        <v>518</v>
      </c>
      <c r="C416" s="39">
        <v>951</v>
      </c>
      <c r="D416" s="39" t="s">
        <v>451</v>
      </c>
      <c r="E416" s="39" t="s">
        <v>519</v>
      </c>
      <c r="F416" s="39"/>
      <c r="G416" s="53">
        <f>G417</f>
        <v>2498.59</v>
      </c>
      <c r="H416" s="53">
        <f t="shared" ref="H416:I417" si="209">H417</f>
        <v>2498.59</v>
      </c>
      <c r="I416" s="53">
        <f t="shared" si="209"/>
        <v>2498.59</v>
      </c>
    </row>
    <row r="417" spans="1:13" ht="47.25">
      <c r="A417" s="189">
        <v>401</v>
      </c>
      <c r="B417" s="188" t="s">
        <v>95</v>
      </c>
      <c r="C417" s="39">
        <v>951</v>
      </c>
      <c r="D417" s="39" t="s">
        <v>451</v>
      </c>
      <c r="E417" s="39" t="s">
        <v>519</v>
      </c>
      <c r="F417" s="39">
        <v>600</v>
      </c>
      <c r="G417" s="53">
        <f>G418</f>
        <v>2498.59</v>
      </c>
      <c r="H417" s="53">
        <f t="shared" si="209"/>
        <v>2498.59</v>
      </c>
      <c r="I417" s="53">
        <f t="shared" si="209"/>
        <v>2498.59</v>
      </c>
    </row>
    <row r="418" spans="1:13">
      <c r="A418" s="189">
        <v>402</v>
      </c>
      <c r="B418" s="188" t="s">
        <v>142</v>
      </c>
      <c r="C418" s="39">
        <v>951</v>
      </c>
      <c r="D418" s="39" t="s">
        <v>451</v>
      </c>
      <c r="E418" s="39" t="s">
        <v>519</v>
      </c>
      <c r="F418" s="39">
        <v>610</v>
      </c>
      <c r="G418" s="53">
        <v>2498.59</v>
      </c>
      <c r="H418" s="53">
        <v>2498.59</v>
      </c>
      <c r="I418" s="53">
        <v>2498.59</v>
      </c>
    </row>
    <row r="419" spans="1:13" ht="126">
      <c r="A419" s="189">
        <v>403</v>
      </c>
      <c r="B419" s="127" t="s">
        <v>352</v>
      </c>
      <c r="C419" s="39">
        <v>951</v>
      </c>
      <c r="D419" s="39" t="s">
        <v>451</v>
      </c>
      <c r="E419" s="39" t="s">
        <v>353</v>
      </c>
      <c r="F419" s="39"/>
      <c r="G419" s="53">
        <f>G420+G422</f>
        <v>1880.5</v>
      </c>
      <c r="H419" s="53">
        <f>H420+H422</f>
        <v>1880.5</v>
      </c>
      <c r="I419" s="53">
        <f>I420+I422</f>
        <v>1880.5</v>
      </c>
      <c r="K419" s="13">
        <v>1880.5</v>
      </c>
      <c r="L419" s="13">
        <v>1880.5</v>
      </c>
      <c r="M419" s="13">
        <v>1880.5</v>
      </c>
    </row>
    <row r="420" spans="1:13" ht="31.5">
      <c r="A420" s="189">
        <v>404</v>
      </c>
      <c r="B420" s="124" t="s">
        <v>209</v>
      </c>
      <c r="C420" s="39">
        <v>951</v>
      </c>
      <c r="D420" s="39" t="s">
        <v>451</v>
      </c>
      <c r="E420" s="39" t="s">
        <v>353</v>
      </c>
      <c r="F420" s="39">
        <v>300</v>
      </c>
      <c r="G420" s="53">
        <f>G421</f>
        <v>1861.69</v>
      </c>
      <c r="H420" s="53">
        <f t="shared" ref="H420:I420" si="210">H421</f>
        <v>1861.69</v>
      </c>
      <c r="I420" s="53">
        <f t="shared" si="210"/>
        <v>1861.69</v>
      </c>
    </row>
    <row r="421" spans="1:13" ht="31.5">
      <c r="A421" s="189">
        <v>405</v>
      </c>
      <c r="B421" s="124" t="s">
        <v>232</v>
      </c>
      <c r="C421" s="39">
        <v>951</v>
      </c>
      <c r="D421" s="39" t="s">
        <v>451</v>
      </c>
      <c r="E421" s="39" t="s">
        <v>353</v>
      </c>
      <c r="F421" s="39">
        <v>320</v>
      </c>
      <c r="G421" s="53">
        <f>1880.5-18.81</f>
        <v>1861.69</v>
      </c>
      <c r="H421" s="53">
        <f t="shared" ref="H421:I421" si="211">1880.5-18.81</f>
        <v>1861.69</v>
      </c>
      <c r="I421" s="53">
        <f t="shared" si="211"/>
        <v>1861.69</v>
      </c>
    </row>
    <row r="422" spans="1:13" ht="31.5">
      <c r="A422" s="189">
        <v>406</v>
      </c>
      <c r="B422" s="124" t="s">
        <v>32</v>
      </c>
      <c r="C422" s="39">
        <v>951</v>
      </c>
      <c r="D422" s="39" t="s">
        <v>451</v>
      </c>
      <c r="E422" s="39" t="s">
        <v>353</v>
      </c>
      <c r="F422" s="39">
        <v>200</v>
      </c>
      <c r="G422" s="53">
        <f>G423</f>
        <v>18.809999999999999</v>
      </c>
      <c r="H422" s="53">
        <f t="shared" ref="H422:I422" si="212">H423</f>
        <v>18.809999999999999</v>
      </c>
      <c r="I422" s="53">
        <f t="shared" si="212"/>
        <v>18.809999999999999</v>
      </c>
    </row>
    <row r="423" spans="1:13" ht="47.25">
      <c r="A423" s="189">
        <v>407</v>
      </c>
      <c r="B423" s="124" t="s">
        <v>33</v>
      </c>
      <c r="C423" s="39">
        <v>951</v>
      </c>
      <c r="D423" s="39" t="s">
        <v>451</v>
      </c>
      <c r="E423" s="39" t="s">
        <v>353</v>
      </c>
      <c r="F423" s="39">
        <v>240</v>
      </c>
      <c r="G423" s="221">
        <v>18.809999999999999</v>
      </c>
      <c r="H423" s="221">
        <v>18.809999999999999</v>
      </c>
      <c r="I423" s="221">
        <v>18.809999999999999</v>
      </c>
    </row>
    <row r="424" spans="1:13" ht="31.5">
      <c r="A424" s="189">
        <v>408</v>
      </c>
      <c r="B424" s="93" t="s">
        <v>415</v>
      </c>
      <c r="C424" s="39">
        <v>951</v>
      </c>
      <c r="D424" s="39" t="s">
        <v>451</v>
      </c>
      <c r="E424" s="39" t="s">
        <v>416</v>
      </c>
      <c r="F424" s="39"/>
      <c r="G424" s="53">
        <f>G425</f>
        <v>350</v>
      </c>
      <c r="H424" s="53">
        <f t="shared" ref="H424:I425" si="213">H425</f>
        <v>350</v>
      </c>
      <c r="I424" s="53">
        <f t="shared" si="213"/>
        <v>350</v>
      </c>
    </row>
    <row r="425" spans="1:13" ht="31.5">
      <c r="A425" s="189">
        <v>409</v>
      </c>
      <c r="B425" s="124" t="s">
        <v>32</v>
      </c>
      <c r="C425" s="39">
        <v>951</v>
      </c>
      <c r="D425" s="39" t="s">
        <v>451</v>
      </c>
      <c r="E425" s="39" t="s">
        <v>416</v>
      </c>
      <c r="F425" s="39">
        <v>200</v>
      </c>
      <c r="G425" s="53">
        <f>G426</f>
        <v>350</v>
      </c>
      <c r="H425" s="53">
        <f t="shared" si="213"/>
        <v>350</v>
      </c>
      <c r="I425" s="53">
        <f t="shared" si="213"/>
        <v>350</v>
      </c>
    </row>
    <row r="426" spans="1:13" ht="47.25">
      <c r="A426" s="189">
        <v>410</v>
      </c>
      <c r="B426" s="124" t="s">
        <v>33</v>
      </c>
      <c r="C426" s="39">
        <v>951</v>
      </c>
      <c r="D426" s="39" t="s">
        <v>451</v>
      </c>
      <c r="E426" s="39" t="s">
        <v>416</v>
      </c>
      <c r="F426" s="39">
        <v>240</v>
      </c>
      <c r="G426" s="53">
        <v>350</v>
      </c>
      <c r="H426" s="53">
        <v>350</v>
      </c>
      <c r="I426" s="53">
        <v>350</v>
      </c>
    </row>
    <row r="427" spans="1:13">
      <c r="A427" s="189">
        <v>411</v>
      </c>
      <c r="B427" s="121" t="s">
        <v>117</v>
      </c>
      <c r="C427" s="40" t="s">
        <v>354</v>
      </c>
      <c r="D427" s="40" t="s">
        <v>118</v>
      </c>
      <c r="E427" s="40"/>
      <c r="F427" s="39"/>
      <c r="G427" s="53">
        <f t="shared" ref="G427:G432" si="214">G428</f>
        <v>9270.2999999999993</v>
      </c>
      <c r="H427" s="53">
        <f t="shared" ref="H427:I430" si="215">H428</f>
        <v>10444.4</v>
      </c>
      <c r="I427" s="53">
        <f t="shared" si="215"/>
        <v>10444.4</v>
      </c>
    </row>
    <row r="428" spans="1:13">
      <c r="A428" s="189">
        <v>412</v>
      </c>
      <c r="B428" s="121" t="s">
        <v>217</v>
      </c>
      <c r="C428" s="40" t="s">
        <v>354</v>
      </c>
      <c r="D428" s="40" t="s">
        <v>218</v>
      </c>
      <c r="E428" s="40"/>
      <c r="F428" s="39"/>
      <c r="G428" s="53">
        <f t="shared" si="214"/>
        <v>9270.2999999999993</v>
      </c>
      <c r="H428" s="53">
        <f t="shared" si="215"/>
        <v>10444.4</v>
      </c>
      <c r="I428" s="53">
        <f t="shared" si="215"/>
        <v>10444.4</v>
      </c>
    </row>
    <row r="429" spans="1:13" ht="47.25">
      <c r="A429" s="189">
        <v>413</v>
      </c>
      <c r="B429" s="121" t="s">
        <v>108</v>
      </c>
      <c r="C429" s="40" t="s">
        <v>354</v>
      </c>
      <c r="D429" s="40" t="s">
        <v>218</v>
      </c>
      <c r="E429" s="40" t="s">
        <v>110</v>
      </c>
      <c r="F429" s="39"/>
      <c r="G429" s="53">
        <f t="shared" si="214"/>
        <v>9270.2999999999993</v>
      </c>
      <c r="H429" s="53">
        <f t="shared" si="215"/>
        <v>10444.4</v>
      </c>
      <c r="I429" s="53">
        <f t="shared" si="215"/>
        <v>10444.4</v>
      </c>
    </row>
    <row r="430" spans="1:13" ht="31.5">
      <c r="A430" s="189">
        <v>414</v>
      </c>
      <c r="B430" s="121" t="s">
        <v>305</v>
      </c>
      <c r="C430" s="40">
        <v>951</v>
      </c>
      <c r="D430" s="40" t="s">
        <v>218</v>
      </c>
      <c r="E430" s="40" t="s">
        <v>306</v>
      </c>
      <c r="F430" s="39"/>
      <c r="G430" s="53">
        <f t="shared" si="214"/>
        <v>9270.2999999999993</v>
      </c>
      <c r="H430" s="53">
        <f t="shared" si="215"/>
        <v>10444.4</v>
      </c>
      <c r="I430" s="53">
        <f t="shared" si="215"/>
        <v>10444.4</v>
      </c>
    </row>
    <row r="431" spans="1:13" ht="141.75">
      <c r="A431" s="189">
        <v>415</v>
      </c>
      <c r="B431" s="128" t="s">
        <v>355</v>
      </c>
      <c r="C431" s="40">
        <v>951</v>
      </c>
      <c r="D431" s="40" t="s">
        <v>218</v>
      </c>
      <c r="E431" s="40" t="s">
        <v>356</v>
      </c>
      <c r="F431" s="39"/>
      <c r="G431" s="53">
        <f t="shared" si="214"/>
        <v>9270.2999999999993</v>
      </c>
      <c r="H431" s="53">
        <f t="shared" ref="H431:I431" si="216">H432</f>
        <v>10444.4</v>
      </c>
      <c r="I431" s="53">
        <f t="shared" si="216"/>
        <v>10444.4</v>
      </c>
    </row>
    <row r="432" spans="1:13" ht="47.25">
      <c r="A432" s="189">
        <v>416</v>
      </c>
      <c r="B432" s="124" t="s">
        <v>95</v>
      </c>
      <c r="C432" s="40">
        <v>951</v>
      </c>
      <c r="D432" s="40" t="s">
        <v>218</v>
      </c>
      <c r="E432" s="40" t="s">
        <v>356</v>
      </c>
      <c r="F432" s="39">
        <v>600</v>
      </c>
      <c r="G432" s="53">
        <f t="shared" si="214"/>
        <v>9270.2999999999993</v>
      </c>
      <c r="H432" s="53">
        <f t="shared" ref="H432:I432" si="217">H433</f>
        <v>10444.4</v>
      </c>
      <c r="I432" s="53">
        <f t="shared" si="217"/>
        <v>10444.4</v>
      </c>
    </row>
    <row r="433" spans="1:13" ht="31.5">
      <c r="A433" s="189">
        <v>417</v>
      </c>
      <c r="B433" s="124" t="s">
        <v>142</v>
      </c>
      <c r="C433" s="40">
        <v>951</v>
      </c>
      <c r="D433" s="40" t="s">
        <v>218</v>
      </c>
      <c r="E433" s="40" t="s">
        <v>356</v>
      </c>
      <c r="F433" s="39">
        <v>610</v>
      </c>
      <c r="G433" s="53">
        <v>9270.2999999999993</v>
      </c>
      <c r="H433" s="53">
        <v>10444.4</v>
      </c>
      <c r="I433" s="53">
        <v>10444.4</v>
      </c>
      <c r="K433" s="13">
        <v>9270.2999999999993</v>
      </c>
      <c r="L433" s="13">
        <v>10444.4</v>
      </c>
      <c r="M433" s="13">
        <v>10444.4</v>
      </c>
    </row>
    <row r="434" spans="1:13" ht="31.5">
      <c r="A434" s="189">
        <v>418</v>
      </c>
      <c r="B434" s="77" t="s">
        <v>136</v>
      </c>
      <c r="C434" s="75">
        <v>952</v>
      </c>
      <c r="D434" s="75" t="s">
        <v>450</v>
      </c>
      <c r="E434" s="75"/>
      <c r="F434" s="75"/>
      <c r="G434" s="76">
        <f>G435+G477+G533</f>
        <v>97810.110000000015</v>
      </c>
      <c r="H434" s="76">
        <f t="shared" ref="H434:I434" si="218">H435+H477+H533</f>
        <v>87877.13</v>
      </c>
      <c r="I434" s="76">
        <f t="shared" si="218"/>
        <v>87877.13</v>
      </c>
    </row>
    <row r="435" spans="1:13">
      <c r="A435" s="189">
        <v>419</v>
      </c>
      <c r="B435" s="121" t="s">
        <v>106</v>
      </c>
      <c r="C435" s="123">
        <v>952</v>
      </c>
      <c r="D435" s="123" t="s">
        <v>431</v>
      </c>
      <c r="E435" s="123"/>
      <c r="F435" s="123"/>
      <c r="G435" s="131">
        <f>G436+G446</f>
        <v>30708.340000000004</v>
      </c>
      <c r="H435" s="131">
        <f>H436+H446</f>
        <v>29500.260000000002</v>
      </c>
      <c r="I435" s="131">
        <f>I436+I446</f>
        <v>29500.260000000002</v>
      </c>
    </row>
    <row r="436" spans="1:13">
      <c r="A436" s="189">
        <v>420</v>
      </c>
      <c r="B436" s="121" t="s">
        <v>137</v>
      </c>
      <c r="C436" s="123">
        <v>952</v>
      </c>
      <c r="D436" s="123" t="s">
        <v>431</v>
      </c>
      <c r="E436" s="123"/>
      <c r="F436" s="123"/>
      <c r="G436" s="131">
        <f t="shared" ref="G436:G444" si="219">G437</f>
        <v>24571.97</v>
      </c>
      <c r="H436" s="131">
        <f t="shared" ref="H436:I443" si="220">H437</f>
        <v>24563.89</v>
      </c>
      <c r="I436" s="131">
        <f t="shared" si="220"/>
        <v>24563.89</v>
      </c>
    </row>
    <row r="437" spans="1:13" ht="31.5">
      <c r="A437" s="189">
        <v>421</v>
      </c>
      <c r="B437" s="121" t="s">
        <v>396</v>
      </c>
      <c r="C437" s="123">
        <v>952</v>
      </c>
      <c r="D437" s="123" t="s">
        <v>431</v>
      </c>
      <c r="E437" s="123" t="s">
        <v>128</v>
      </c>
      <c r="F437" s="123"/>
      <c r="G437" s="131">
        <f>G442+G438</f>
        <v>24571.97</v>
      </c>
      <c r="H437" s="190">
        <f t="shared" ref="H437:I437" si="221">H442+H438</f>
        <v>24563.89</v>
      </c>
      <c r="I437" s="190">
        <f t="shared" si="221"/>
        <v>24563.89</v>
      </c>
    </row>
    <row r="438" spans="1:13">
      <c r="A438" s="189">
        <v>422</v>
      </c>
      <c r="B438" s="162" t="s">
        <v>150</v>
      </c>
      <c r="C438" s="191">
        <v>952</v>
      </c>
      <c r="D438" s="191" t="s">
        <v>431</v>
      </c>
      <c r="E438" s="191" t="s">
        <v>151</v>
      </c>
      <c r="F438" s="191"/>
      <c r="G438" s="190">
        <f>G439</f>
        <v>8.08</v>
      </c>
      <c r="H438" s="190">
        <f t="shared" ref="H438:I440" si="222">H439</f>
        <v>0</v>
      </c>
      <c r="I438" s="190">
        <f t="shared" si="222"/>
        <v>0</v>
      </c>
    </row>
    <row r="439" spans="1:13" ht="31.5">
      <c r="A439" s="189">
        <v>423</v>
      </c>
      <c r="B439" s="192" t="s">
        <v>522</v>
      </c>
      <c r="C439" s="191">
        <v>952</v>
      </c>
      <c r="D439" s="191" t="s">
        <v>431</v>
      </c>
      <c r="E439" s="191" t="s">
        <v>523</v>
      </c>
      <c r="F439" s="191"/>
      <c r="G439" s="190">
        <f>G440</f>
        <v>8.08</v>
      </c>
      <c r="H439" s="190">
        <f t="shared" si="222"/>
        <v>0</v>
      </c>
      <c r="I439" s="190">
        <f t="shared" si="222"/>
        <v>0</v>
      </c>
    </row>
    <row r="440" spans="1:13" ht="47.25">
      <c r="A440" s="189">
        <v>424</v>
      </c>
      <c r="B440" s="194" t="s">
        <v>95</v>
      </c>
      <c r="C440" s="191">
        <v>952</v>
      </c>
      <c r="D440" s="191" t="s">
        <v>431</v>
      </c>
      <c r="E440" s="191" t="s">
        <v>523</v>
      </c>
      <c r="F440" s="191">
        <v>600</v>
      </c>
      <c r="G440" s="190">
        <f>G441</f>
        <v>8.08</v>
      </c>
      <c r="H440" s="190">
        <f t="shared" si="222"/>
        <v>0</v>
      </c>
      <c r="I440" s="190">
        <f t="shared" si="222"/>
        <v>0</v>
      </c>
    </row>
    <row r="441" spans="1:13">
      <c r="A441" s="189">
        <v>425</v>
      </c>
      <c r="B441" s="194" t="s">
        <v>142</v>
      </c>
      <c r="C441" s="191">
        <v>952</v>
      </c>
      <c r="D441" s="191" t="s">
        <v>431</v>
      </c>
      <c r="E441" s="191" t="s">
        <v>523</v>
      </c>
      <c r="F441" s="191">
        <v>610</v>
      </c>
      <c r="G441" s="190">
        <v>8.08</v>
      </c>
      <c r="H441" s="190">
        <v>0</v>
      </c>
      <c r="I441" s="190">
        <v>0</v>
      </c>
    </row>
    <row r="442" spans="1:13" ht="47.25">
      <c r="A442" s="189">
        <v>426</v>
      </c>
      <c r="B442" s="121" t="s">
        <v>138</v>
      </c>
      <c r="C442" s="123">
        <v>952</v>
      </c>
      <c r="D442" s="123" t="s">
        <v>431</v>
      </c>
      <c r="E442" s="123" t="s">
        <v>139</v>
      </c>
      <c r="F442" s="123"/>
      <c r="G442" s="131">
        <f t="shared" si="219"/>
        <v>24563.89</v>
      </c>
      <c r="H442" s="131">
        <f t="shared" si="220"/>
        <v>24563.89</v>
      </c>
      <c r="I442" s="131">
        <f t="shared" si="220"/>
        <v>24563.89</v>
      </c>
    </row>
    <row r="443" spans="1:13" ht="31.5">
      <c r="A443" s="189">
        <v>427</v>
      </c>
      <c r="B443" s="121" t="s">
        <v>140</v>
      </c>
      <c r="C443" s="123">
        <v>952</v>
      </c>
      <c r="D443" s="123" t="s">
        <v>431</v>
      </c>
      <c r="E443" s="123" t="s">
        <v>141</v>
      </c>
      <c r="F443" s="123"/>
      <c r="G443" s="131">
        <f t="shared" si="219"/>
        <v>24563.89</v>
      </c>
      <c r="H443" s="131">
        <f t="shared" si="220"/>
        <v>24563.89</v>
      </c>
      <c r="I443" s="131">
        <f t="shared" si="220"/>
        <v>24563.89</v>
      </c>
    </row>
    <row r="444" spans="1:13" ht="47.25">
      <c r="A444" s="189">
        <v>428</v>
      </c>
      <c r="B444" s="124" t="s">
        <v>95</v>
      </c>
      <c r="C444" s="123">
        <v>952</v>
      </c>
      <c r="D444" s="123" t="s">
        <v>431</v>
      </c>
      <c r="E444" s="123" t="s">
        <v>141</v>
      </c>
      <c r="F444" s="123">
        <v>600</v>
      </c>
      <c r="G444" s="131">
        <f t="shared" si="219"/>
        <v>24563.89</v>
      </c>
      <c r="H444" s="131">
        <f t="shared" ref="H444:I444" si="223">H445</f>
        <v>24563.89</v>
      </c>
      <c r="I444" s="131">
        <f t="shared" si="223"/>
        <v>24563.89</v>
      </c>
    </row>
    <row r="445" spans="1:13">
      <c r="A445" s="189">
        <v>429</v>
      </c>
      <c r="B445" s="124" t="s">
        <v>142</v>
      </c>
      <c r="C445" s="123">
        <v>952</v>
      </c>
      <c r="D445" s="123" t="s">
        <v>431</v>
      </c>
      <c r="E445" s="123" t="s">
        <v>141</v>
      </c>
      <c r="F445" s="123">
        <v>610</v>
      </c>
      <c r="G445" s="131">
        <v>24563.89</v>
      </c>
      <c r="H445" s="131">
        <v>24563.89</v>
      </c>
      <c r="I445" s="131">
        <v>24563.89</v>
      </c>
    </row>
    <row r="446" spans="1:13">
      <c r="A446" s="189">
        <v>430</v>
      </c>
      <c r="B446" s="124" t="s">
        <v>155</v>
      </c>
      <c r="C446" s="123">
        <v>952</v>
      </c>
      <c r="D446" s="123" t="s">
        <v>358</v>
      </c>
      <c r="E446" s="123"/>
      <c r="F446" s="123"/>
      <c r="G446" s="131">
        <f>G447</f>
        <v>6136.3700000000008</v>
      </c>
      <c r="H446" s="131">
        <f t="shared" ref="H446:I453" si="224">H447</f>
        <v>4936.3700000000008</v>
      </c>
      <c r="I446" s="131">
        <f t="shared" si="224"/>
        <v>4936.3700000000008</v>
      </c>
    </row>
    <row r="447" spans="1:13" ht="31.5">
      <c r="A447" s="189">
        <v>431</v>
      </c>
      <c r="B447" s="121" t="s">
        <v>157</v>
      </c>
      <c r="C447" s="123">
        <v>952</v>
      </c>
      <c r="D447" s="123" t="s">
        <v>358</v>
      </c>
      <c r="E447" s="123" t="s">
        <v>159</v>
      </c>
      <c r="F447" s="123"/>
      <c r="G447" s="131">
        <f>G452+G448</f>
        <v>6136.3700000000008</v>
      </c>
      <c r="H447" s="131">
        <f>H452+H448</f>
        <v>4936.3700000000008</v>
      </c>
      <c r="I447" s="131">
        <f>I452+I448</f>
        <v>4936.3700000000008</v>
      </c>
    </row>
    <row r="448" spans="1:13" ht="63">
      <c r="A448" s="189">
        <v>432</v>
      </c>
      <c r="B448" s="121" t="s">
        <v>309</v>
      </c>
      <c r="C448" s="123">
        <v>952</v>
      </c>
      <c r="D448" s="123" t="s">
        <v>358</v>
      </c>
      <c r="E448" s="123" t="s">
        <v>386</v>
      </c>
      <c r="F448" s="123"/>
      <c r="G448" s="131">
        <f>G449</f>
        <v>71.8</v>
      </c>
      <c r="H448" s="131">
        <f t="shared" ref="H448:I448" si="225">H449</f>
        <v>71.8</v>
      </c>
      <c r="I448" s="131">
        <f t="shared" si="225"/>
        <v>71.8</v>
      </c>
    </row>
    <row r="449" spans="1:13" ht="31.5">
      <c r="A449" s="189">
        <v>433</v>
      </c>
      <c r="B449" s="137" t="s">
        <v>476</v>
      </c>
      <c r="C449" s="123">
        <v>952</v>
      </c>
      <c r="D449" s="123" t="s">
        <v>358</v>
      </c>
      <c r="E449" s="123" t="s">
        <v>387</v>
      </c>
      <c r="F449" s="123"/>
      <c r="G449" s="131">
        <f>G450</f>
        <v>71.8</v>
      </c>
      <c r="H449" s="131">
        <f t="shared" ref="H449:I449" si="226">H450</f>
        <v>71.8</v>
      </c>
      <c r="I449" s="131">
        <f t="shared" si="226"/>
        <v>71.8</v>
      </c>
    </row>
    <row r="450" spans="1:13" ht="47.25">
      <c r="A450" s="189">
        <v>434</v>
      </c>
      <c r="B450" s="124" t="s">
        <v>95</v>
      </c>
      <c r="C450" s="123">
        <v>952</v>
      </c>
      <c r="D450" s="123" t="s">
        <v>358</v>
      </c>
      <c r="E450" s="123" t="s">
        <v>387</v>
      </c>
      <c r="F450" s="123">
        <v>600</v>
      </c>
      <c r="G450" s="131">
        <f>G451</f>
        <v>71.8</v>
      </c>
      <c r="H450" s="131">
        <f t="shared" ref="H450:I450" si="227">H451</f>
        <v>71.8</v>
      </c>
      <c r="I450" s="131">
        <f t="shared" si="227"/>
        <v>71.8</v>
      </c>
    </row>
    <row r="451" spans="1:13">
      <c r="A451" s="189">
        <v>435</v>
      </c>
      <c r="B451" s="124" t="s">
        <v>142</v>
      </c>
      <c r="C451" s="123">
        <v>952</v>
      </c>
      <c r="D451" s="123" t="s">
        <v>358</v>
      </c>
      <c r="E451" s="123" t="s">
        <v>387</v>
      </c>
      <c r="F451" s="123">
        <v>610</v>
      </c>
      <c r="G451" s="53">
        <v>71.8</v>
      </c>
      <c r="H451" s="53">
        <v>71.8</v>
      </c>
      <c r="I451" s="53">
        <v>71.8</v>
      </c>
    </row>
    <row r="452" spans="1:13" ht="63">
      <c r="A452" s="189">
        <v>436</v>
      </c>
      <c r="B452" s="121" t="s">
        <v>158</v>
      </c>
      <c r="C452" s="123">
        <v>952</v>
      </c>
      <c r="D452" s="123" t="s">
        <v>358</v>
      </c>
      <c r="E452" s="123" t="s">
        <v>160</v>
      </c>
      <c r="F452" s="123"/>
      <c r="G452" s="131">
        <f>G453+G456+G459+G462+G465+G468+G471+G474</f>
        <v>6064.5700000000006</v>
      </c>
      <c r="H452" s="131">
        <f>H453+H456+H459+H462+H465+H468+H471+H474</f>
        <v>4864.5700000000006</v>
      </c>
      <c r="I452" s="131">
        <f>I453+I456+I459+I462+I465+I468+I471+I474</f>
        <v>4864.5700000000006</v>
      </c>
    </row>
    <row r="453" spans="1:13" ht="31.5">
      <c r="A453" s="189">
        <v>437</v>
      </c>
      <c r="B453" s="121" t="s">
        <v>156</v>
      </c>
      <c r="C453" s="123">
        <v>952</v>
      </c>
      <c r="D453" s="123" t="s">
        <v>358</v>
      </c>
      <c r="E453" s="123" t="s">
        <v>161</v>
      </c>
      <c r="F453" s="123"/>
      <c r="G453" s="131">
        <f>G454</f>
        <v>4416.62</v>
      </c>
      <c r="H453" s="131">
        <f t="shared" si="224"/>
        <v>4416.62</v>
      </c>
      <c r="I453" s="131">
        <f t="shared" si="224"/>
        <v>4416.62</v>
      </c>
    </row>
    <row r="454" spans="1:13" ht="47.25">
      <c r="A454" s="189">
        <v>438</v>
      </c>
      <c r="B454" s="124" t="s">
        <v>95</v>
      </c>
      <c r="C454" s="123">
        <v>952</v>
      </c>
      <c r="D454" s="123" t="s">
        <v>358</v>
      </c>
      <c r="E454" s="123" t="s">
        <v>161</v>
      </c>
      <c r="F454" s="123">
        <v>600</v>
      </c>
      <c r="G454" s="131">
        <f>G455</f>
        <v>4416.62</v>
      </c>
      <c r="H454" s="131">
        <f t="shared" ref="H454:I454" si="228">H455</f>
        <v>4416.62</v>
      </c>
      <c r="I454" s="131">
        <f t="shared" si="228"/>
        <v>4416.62</v>
      </c>
    </row>
    <row r="455" spans="1:13">
      <c r="A455" s="189">
        <v>439</v>
      </c>
      <c r="B455" s="124" t="s">
        <v>142</v>
      </c>
      <c r="C455" s="123">
        <v>952</v>
      </c>
      <c r="D455" s="123" t="s">
        <v>358</v>
      </c>
      <c r="E455" s="123" t="s">
        <v>161</v>
      </c>
      <c r="F455" s="123">
        <v>610</v>
      </c>
      <c r="G455" s="131">
        <v>4416.62</v>
      </c>
      <c r="H455" s="131">
        <v>4416.62</v>
      </c>
      <c r="I455" s="131">
        <v>4416.62</v>
      </c>
    </row>
    <row r="456" spans="1:13" ht="63">
      <c r="A456" s="189">
        <v>440</v>
      </c>
      <c r="B456" s="12" t="s">
        <v>197</v>
      </c>
      <c r="C456" s="123">
        <v>952</v>
      </c>
      <c r="D456" s="123" t="s">
        <v>358</v>
      </c>
      <c r="E456" s="123" t="s">
        <v>198</v>
      </c>
      <c r="F456" s="123"/>
      <c r="G456" s="131">
        <f>G457</f>
        <v>263.3</v>
      </c>
      <c r="H456" s="131">
        <f t="shared" ref="H456:I456" si="229">H457</f>
        <v>263.3</v>
      </c>
      <c r="I456" s="131">
        <f t="shared" si="229"/>
        <v>263.3</v>
      </c>
    </row>
    <row r="457" spans="1:13" ht="47.25">
      <c r="A457" s="189">
        <v>441</v>
      </c>
      <c r="B457" s="124" t="s">
        <v>95</v>
      </c>
      <c r="C457" s="123">
        <v>952</v>
      </c>
      <c r="D457" s="123" t="s">
        <v>358</v>
      </c>
      <c r="E457" s="123" t="s">
        <v>198</v>
      </c>
      <c r="F457" s="123">
        <v>600</v>
      </c>
      <c r="G457" s="131">
        <f>G458</f>
        <v>263.3</v>
      </c>
      <c r="H457" s="131">
        <f t="shared" ref="H457:I457" si="230">H458</f>
        <v>263.3</v>
      </c>
      <c r="I457" s="131">
        <f t="shared" si="230"/>
        <v>263.3</v>
      </c>
    </row>
    <row r="458" spans="1:13">
      <c r="A458" s="189">
        <v>442</v>
      </c>
      <c r="B458" s="124" t="s">
        <v>142</v>
      </c>
      <c r="C458" s="123">
        <v>952</v>
      </c>
      <c r="D458" s="123" t="s">
        <v>358</v>
      </c>
      <c r="E458" s="123" t="s">
        <v>198</v>
      </c>
      <c r="F458" s="123">
        <v>610</v>
      </c>
      <c r="G458" s="131">
        <v>263.3</v>
      </c>
      <c r="H458" s="131">
        <v>263.3</v>
      </c>
      <c r="I458" s="131">
        <v>263.3</v>
      </c>
      <c r="K458" s="13">
        <v>263.3</v>
      </c>
      <c r="L458" s="13">
        <v>263.3</v>
      </c>
      <c r="M458" s="13">
        <v>263.3</v>
      </c>
    </row>
    <row r="459" spans="1:13" ht="78.75">
      <c r="A459" s="189">
        <v>443</v>
      </c>
      <c r="B459" s="12" t="s">
        <v>199</v>
      </c>
      <c r="C459" s="123">
        <v>952</v>
      </c>
      <c r="D459" s="123" t="s">
        <v>358</v>
      </c>
      <c r="E459" s="123" t="s">
        <v>200</v>
      </c>
      <c r="F459" s="123"/>
      <c r="G459" s="131">
        <f>G460</f>
        <v>26.3</v>
      </c>
      <c r="H459" s="131">
        <f t="shared" ref="H459:I459" si="231">H460</f>
        <v>26.3</v>
      </c>
      <c r="I459" s="131">
        <f t="shared" si="231"/>
        <v>26.3</v>
      </c>
    </row>
    <row r="460" spans="1:13" ht="47.25">
      <c r="A460" s="189">
        <v>445</v>
      </c>
      <c r="B460" s="124" t="s">
        <v>95</v>
      </c>
      <c r="C460" s="123">
        <v>952</v>
      </c>
      <c r="D460" s="123" t="s">
        <v>358</v>
      </c>
      <c r="E460" s="123" t="s">
        <v>200</v>
      </c>
      <c r="F460" s="123">
        <v>600</v>
      </c>
      <c r="G460" s="131">
        <f>G461</f>
        <v>26.3</v>
      </c>
      <c r="H460" s="131">
        <f t="shared" ref="H460:I460" si="232">H461</f>
        <v>26.3</v>
      </c>
      <c r="I460" s="131">
        <f t="shared" si="232"/>
        <v>26.3</v>
      </c>
    </row>
    <row r="461" spans="1:13">
      <c r="A461" s="189">
        <v>446</v>
      </c>
      <c r="B461" s="124" t="s">
        <v>142</v>
      </c>
      <c r="C461" s="123">
        <v>952</v>
      </c>
      <c r="D461" s="123" t="s">
        <v>358</v>
      </c>
      <c r="E461" s="123" t="s">
        <v>200</v>
      </c>
      <c r="F461" s="123">
        <v>610</v>
      </c>
      <c r="G461" s="131">
        <v>26.3</v>
      </c>
      <c r="H461" s="131">
        <v>26.3</v>
      </c>
      <c r="I461" s="131">
        <v>26.3</v>
      </c>
    </row>
    <row r="462" spans="1:13" ht="31.5">
      <c r="A462" s="189">
        <v>447</v>
      </c>
      <c r="B462" s="130" t="s">
        <v>388</v>
      </c>
      <c r="C462" s="123">
        <v>952</v>
      </c>
      <c r="D462" s="123" t="s">
        <v>358</v>
      </c>
      <c r="E462" s="123" t="s">
        <v>391</v>
      </c>
      <c r="F462" s="123"/>
      <c r="G462" s="131">
        <f>G463</f>
        <v>33.75</v>
      </c>
      <c r="H462" s="131">
        <f t="shared" ref="H462:I463" si="233">H463</f>
        <v>33.75</v>
      </c>
      <c r="I462" s="131">
        <f t="shared" si="233"/>
        <v>33.75</v>
      </c>
    </row>
    <row r="463" spans="1:13" ht="47.25">
      <c r="A463" s="189">
        <v>448</v>
      </c>
      <c r="B463" s="124" t="s">
        <v>95</v>
      </c>
      <c r="C463" s="123">
        <v>952</v>
      </c>
      <c r="D463" s="123" t="s">
        <v>358</v>
      </c>
      <c r="E463" s="123" t="s">
        <v>391</v>
      </c>
      <c r="F463" s="123">
        <v>600</v>
      </c>
      <c r="G463" s="131">
        <f>G464</f>
        <v>33.75</v>
      </c>
      <c r="H463" s="131">
        <f t="shared" si="233"/>
        <v>33.75</v>
      </c>
      <c r="I463" s="131">
        <f t="shared" si="233"/>
        <v>33.75</v>
      </c>
    </row>
    <row r="464" spans="1:13">
      <c r="A464" s="189">
        <v>449</v>
      </c>
      <c r="B464" s="124" t="s">
        <v>142</v>
      </c>
      <c r="C464" s="123">
        <v>952</v>
      </c>
      <c r="D464" s="123" t="s">
        <v>358</v>
      </c>
      <c r="E464" s="123" t="s">
        <v>391</v>
      </c>
      <c r="F464" s="123">
        <v>610</v>
      </c>
      <c r="G464" s="53">
        <v>33.75</v>
      </c>
      <c r="H464" s="53">
        <v>33.75</v>
      </c>
      <c r="I464" s="53">
        <v>33.75</v>
      </c>
    </row>
    <row r="465" spans="1:9" ht="47.25">
      <c r="A465" s="189">
        <v>450</v>
      </c>
      <c r="B465" s="130" t="s">
        <v>389</v>
      </c>
      <c r="C465" s="123">
        <v>952</v>
      </c>
      <c r="D465" s="123" t="s">
        <v>358</v>
      </c>
      <c r="E465" s="123" t="s">
        <v>390</v>
      </c>
      <c r="F465" s="123"/>
      <c r="G465" s="131">
        <f>G466</f>
        <v>27.6</v>
      </c>
      <c r="H465" s="131">
        <f t="shared" ref="H465:I466" si="234">H466</f>
        <v>27.6</v>
      </c>
      <c r="I465" s="131">
        <f t="shared" si="234"/>
        <v>27.6</v>
      </c>
    </row>
    <row r="466" spans="1:9" ht="47.25">
      <c r="A466" s="189">
        <v>451</v>
      </c>
      <c r="B466" s="124" t="s">
        <v>95</v>
      </c>
      <c r="C466" s="123">
        <v>952</v>
      </c>
      <c r="D466" s="123" t="s">
        <v>358</v>
      </c>
      <c r="E466" s="123" t="s">
        <v>390</v>
      </c>
      <c r="F466" s="123">
        <v>600</v>
      </c>
      <c r="G466" s="131">
        <f>G467</f>
        <v>27.6</v>
      </c>
      <c r="H466" s="131">
        <f t="shared" si="234"/>
        <v>27.6</v>
      </c>
      <c r="I466" s="131">
        <f t="shared" si="234"/>
        <v>27.6</v>
      </c>
    </row>
    <row r="467" spans="1:9">
      <c r="A467" s="189">
        <v>452</v>
      </c>
      <c r="B467" s="124" t="s">
        <v>142</v>
      </c>
      <c r="C467" s="123">
        <v>952</v>
      </c>
      <c r="D467" s="123" t="s">
        <v>358</v>
      </c>
      <c r="E467" s="123" t="s">
        <v>390</v>
      </c>
      <c r="F467" s="123">
        <v>610</v>
      </c>
      <c r="G467" s="53">
        <v>27.6</v>
      </c>
      <c r="H467" s="53">
        <v>27.6</v>
      </c>
      <c r="I467" s="53">
        <v>27.6</v>
      </c>
    </row>
    <row r="468" spans="1:9" ht="31.5">
      <c r="A468" s="189">
        <v>453</v>
      </c>
      <c r="B468" s="130" t="s">
        <v>392</v>
      </c>
      <c r="C468" s="123">
        <v>952</v>
      </c>
      <c r="D468" s="123" t="s">
        <v>358</v>
      </c>
      <c r="E468" s="123" t="s">
        <v>393</v>
      </c>
      <c r="F468" s="123"/>
      <c r="G468" s="131">
        <f>G469</f>
        <v>12.5</v>
      </c>
      <c r="H468" s="131">
        <f t="shared" ref="H468:I469" si="235">H469</f>
        <v>12.5</v>
      </c>
      <c r="I468" s="131">
        <f t="shared" si="235"/>
        <v>12.5</v>
      </c>
    </row>
    <row r="469" spans="1:9" ht="47.25">
      <c r="A469" s="189">
        <v>454</v>
      </c>
      <c r="B469" s="124" t="s">
        <v>95</v>
      </c>
      <c r="C469" s="123">
        <v>952</v>
      </c>
      <c r="D469" s="123" t="s">
        <v>358</v>
      </c>
      <c r="E469" s="123" t="s">
        <v>393</v>
      </c>
      <c r="F469" s="123">
        <v>600</v>
      </c>
      <c r="G469" s="131">
        <f>G470</f>
        <v>12.5</v>
      </c>
      <c r="H469" s="131">
        <f t="shared" si="235"/>
        <v>12.5</v>
      </c>
      <c r="I469" s="131">
        <f t="shared" si="235"/>
        <v>12.5</v>
      </c>
    </row>
    <row r="470" spans="1:9">
      <c r="A470" s="189">
        <v>455</v>
      </c>
      <c r="B470" s="124" t="s">
        <v>142</v>
      </c>
      <c r="C470" s="123">
        <v>952</v>
      </c>
      <c r="D470" s="123" t="s">
        <v>358</v>
      </c>
      <c r="E470" s="123" t="s">
        <v>393</v>
      </c>
      <c r="F470" s="123">
        <v>610</v>
      </c>
      <c r="G470" s="53">
        <v>12.5</v>
      </c>
      <c r="H470" s="53">
        <v>12.5</v>
      </c>
      <c r="I470" s="53">
        <v>12.5</v>
      </c>
    </row>
    <row r="471" spans="1:9" ht="31.5">
      <c r="A471" s="189">
        <v>456</v>
      </c>
      <c r="B471" s="139" t="s">
        <v>477</v>
      </c>
      <c r="C471" s="123">
        <v>952</v>
      </c>
      <c r="D471" s="123" t="s">
        <v>358</v>
      </c>
      <c r="E471" s="123" t="s">
        <v>394</v>
      </c>
      <c r="F471" s="123"/>
      <c r="G471" s="131">
        <f t="shared" ref="G471:I472" si="236">G472</f>
        <v>84.5</v>
      </c>
      <c r="H471" s="131">
        <f t="shared" si="236"/>
        <v>84.5</v>
      </c>
      <c r="I471" s="131">
        <f t="shared" si="236"/>
        <v>84.5</v>
      </c>
    </row>
    <row r="472" spans="1:9" ht="47.25">
      <c r="A472" s="189">
        <v>457</v>
      </c>
      <c r="B472" s="124" t="s">
        <v>95</v>
      </c>
      <c r="C472" s="123">
        <v>952</v>
      </c>
      <c r="D472" s="123" t="s">
        <v>358</v>
      </c>
      <c r="E472" s="123" t="s">
        <v>394</v>
      </c>
      <c r="F472" s="123">
        <v>600</v>
      </c>
      <c r="G472" s="131">
        <f t="shared" si="236"/>
        <v>84.5</v>
      </c>
      <c r="H472" s="131">
        <f t="shared" si="236"/>
        <v>84.5</v>
      </c>
      <c r="I472" s="131">
        <f t="shared" si="236"/>
        <v>84.5</v>
      </c>
    </row>
    <row r="473" spans="1:9">
      <c r="A473" s="189">
        <v>458</v>
      </c>
      <c r="B473" s="124" t="s">
        <v>142</v>
      </c>
      <c r="C473" s="123">
        <v>952</v>
      </c>
      <c r="D473" s="123" t="s">
        <v>358</v>
      </c>
      <c r="E473" s="123" t="s">
        <v>394</v>
      </c>
      <c r="F473" s="123">
        <v>610</v>
      </c>
      <c r="G473" s="53">
        <v>84.5</v>
      </c>
      <c r="H473" s="53">
        <v>84.5</v>
      </c>
      <c r="I473" s="53">
        <v>84.5</v>
      </c>
    </row>
    <row r="474" spans="1:9" ht="31.5">
      <c r="A474" s="189">
        <v>459</v>
      </c>
      <c r="B474" s="130" t="s">
        <v>461</v>
      </c>
      <c r="C474" s="123">
        <v>952</v>
      </c>
      <c r="D474" s="123" t="s">
        <v>358</v>
      </c>
      <c r="E474" s="123" t="s">
        <v>395</v>
      </c>
      <c r="F474" s="123"/>
      <c r="G474" s="131">
        <f>G475</f>
        <v>1200</v>
      </c>
      <c r="H474" s="131">
        <f t="shared" ref="H474:I474" si="237">H475</f>
        <v>0</v>
      </c>
      <c r="I474" s="131">
        <f t="shared" si="237"/>
        <v>0</v>
      </c>
    </row>
    <row r="475" spans="1:9" ht="47.25">
      <c r="A475" s="189">
        <v>460</v>
      </c>
      <c r="B475" s="124" t="s">
        <v>95</v>
      </c>
      <c r="C475" s="123">
        <v>952</v>
      </c>
      <c r="D475" s="123" t="s">
        <v>358</v>
      </c>
      <c r="E475" s="123" t="s">
        <v>395</v>
      </c>
      <c r="F475" s="123">
        <v>610</v>
      </c>
      <c r="G475" s="131">
        <v>1200</v>
      </c>
      <c r="H475" s="131">
        <v>0</v>
      </c>
      <c r="I475" s="131">
        <v>0</v>
      </c>
    </row>
    <row r="476" spans="1:9">
      <c r="A476" s="189">
        <v>461</v>
      </c>
      <c r="B476" s="130" t="s">
        <v>143</v>
      </c>
      <c r="C476" s="123">
        <v>952</v>
      </c>
      <c r="D476" s="123" t="s">
        <v>358</v>
      </c>
      <c r="E476" s="123" t="s">
        <v>395</v>
      </c>
      <c r="F476" s="123"/>
      <c r="G476" s="131"/>
      <c r="H476" s="131"/>
      <c r="I476" s="131"/>
    </row>
    <row r="477" spans="1:9">
      <c r="A477" s="189">
        <v>462</v>
      </c>
      <c r="B477" s="51" t="s">
        <v>144</v>
      </c>
      <c r="C477" s="123">
        <v>952</v>
      </c>
      <c r="D477" s="123" t="s">
        <v>453</v>
      </c>
      <c r="E477" s="123"/>
      <c r="F477" s="123"/>
      <c r="G477" s="131">
        <f>G478+G516</f>
        <v>66901.77</v>
      </c>
      <c r="H477" s="131">
        <f>H478+H516</f>
        <v>58176.869999999995</v>
      </c>
      <c r="I477" s="131">
        <f>I478+I516</f>
        <v>58176.869999999995</v>
      </c>
    </row>
    <row r="478" spans="1:9">
      <c r="A478" s="189">
        <v>463</v>
      </c>
      <c r="B478" s="51" t="s">
        <v>145</v>
      </c>
      <c r="C478" s="123">
        <v>952</v>
      </c>
      <c r="D478" s="123" t="s">
        <v>454</v>
      </c>
      <c r="E478" s="123"/>
      <c r="F478" s="123"/>
      <c r="G478" s="131">
        <f>G479</f>
        <v>53712.15</v>
      </c>
      <c r="H478" s="131">
        <f t="shared" ref="H478:I478" si="238">H479</f>
        <v>53382.189999999995</v>
      </c>
      <c r="I478" s="131">
        <f t="shared" si="238"/>
        <v>53382.189999999995</v>
      </c>
    </row>
    <row r="479" spans="1:9" ht="31.5">
      <c r="A479" s="189">
        <v>464</v>
      </c>
      <c r="B479" s="121" t="s">
        <v>396</v>
      </c>
      <c r="C479" s="123">
        <v>952</v>
      </c>
      <c r="D479" s="123" t="s">
        <v>454</v>
      </c>
      <c r="E479" s="123" t="s">
        <v>128</v>
      </c>
      <c r="F479" s="123"/>
      <c r="G479" s="131">
        <f>G480+G490+G503</f>
        <v>53712.15</v>
      </c>
      <c r="H479" s="131">
        <f>H480+H490+H503</f>
        <v>53382.189999999995</v>
      </c>
      <c r="I479" s="131">
        <f>I480+I490+I503</f>
        <v>53382.189999999995</v>
      </c>
    </row>
    <row r="480" spans="1:9">
      <c r="A480" s="189">
        <v>465</v>
      </c>
      <c r="B480" s="121" t="s">
        <v>146</v>
      </c>
      <c r="C480" s="123">
        <v>952</v>
      </c>
      <c r="D480" s="123" t="s">
        <v>454</v>
      </c>
      <c r="E480" s="123" t="s">
        <v>147</v>
      </c>
      <c r="F480" s="123"/>
      <c r="G480" s="131">
        <f>G481+G484+G487</f>
        <v>16697.949999999997</v>
      </c>
      <c r="H480" s="131">
        <f>H481+H484+H487</f>
        <v>16697.949999999997</v>
      </c>
      <c r="I480" s="131">
        <f>I481+I484+I487</f>
        <v>16697.949999999997</v>
      </c>
    </row>
    <row r="481" spans="1:9" ht="63">
      <c r="A481" s="189">
        <v>466</v>
      </c>
      <c r="B481" s="130" t="s">
        <v>148</v>
      </c>
      <c r="C481" s="123">
        <v>952</v>
      </c>
      <c r="D481" s="123" t="s">
        <v>454</v>
      </c>
      <c r="E481" s="123" t="s">
        <v>149</v>
      </c>
      <c r="F481" s="123"/>
      <c r="G481" s="131">
        <f>G482</f>
        <v>10867.26</v>
      </c>
      <c r="H481" s="131">
        <f t="shared" ref="H481:I482" si="239">H482</f>
        <v>10867.26</v>
      </c>
      <c r="I481" s="131">
        <f t="shared" si="239"/>
        <v>10867.26</v>
      </c>
    </row>
    <row r="482" spans="1:9" ht="47.25">
      <c r="A482" s="189">
        <v>467</v>
      </c>
      <c r="B482" s="124" t="s">
        <v>95</v>
      </c>
      <c r="C482" s="123">
        <v>952</v>
      </c>
      <c r="D482" s="123" t="s">
        <v>454</v>
      </c>
      <c r="E482" s="123" t="s">
        <v>149</v>
      </c>
      <c r="F482" s="123">
        <v>600</v>
      </c>
      <c r="G482" s="131">
        <f>G483</f>
        <v>10867.26</v>
      </c>
      <c r="H482" s="131">
        <f t="shared" si="239"/>
        <v>10867.26</v>
      </c>
      <c r="I482" s="131">
        <f t="shared" si="239"/>
        <v>10867.26</v>
      </c>
    </row>
    <row r="483" spans="1:9">
      <c r="A483" s="189">
        <v>468</v>
      </c>
      <c r="B483" s="124" t="s">
        <v>142</v>
      </c>
      <c r="C483" s="123">
        <v>952</v>
      </c>
      <c r="D483" s="123" t="s">
        <v>454</v>
      </c>
      <c r="E483" s="123" t="s">
        <v>149</v>
      </c>
      <c r="F483" s="123">
        <v>610</v>
      </c>
      <c r="G483" s="131">
        <v>10867.26</v>
      </c>
      <c r="H483" s="131">
        <v>10867.26</v>
      </c>
      <c r="I483" s="131">
        <v>10867.26</v>
      </c>
    </row>
    <row r="484" spans="1:9" ht="47.25">
      <c r="A484" s="189">
        <v>469</v>
      </c>
      <c r="B484" s="130" t="s">
        <v>165</v>
      </c>
      <c r="C484" s="123">
        <v>952</v>
      </c>
      <c r="D484" s="123" t="s">
        <v>454</v>
      </c>
      <c r="E484" s="123" t="s">
        <v>164</v>
      </c>
      <c r="F484" s="123"/>
      <c r="G484" s="131">
        <f>G485</f>
        <v>2965.7</v>
      </c>
      <c r="H484" s="131">
        <f t="shared" ref="H484:I485" si="240">H485</f>
        <v>2965.7</v>
      </c>
      <c r="I484" s="131">
        <f t="shared" si="240"/>
        <v>2965.7</v>
      </c>
    </row>
    <row r="485" spans="1:9" ht="47.25">
      <c r="A485" s="189">
        <v>470</v>
      </c>
      <c r="B485" s="124" t="s">
        <v>95</v>
      </c>
      <c r="C485" s="123">
        <v>952</v>
      </c>
      <c r="D485" s="123" t="s">
        <v>454</v>
      </c>
      <c r="E485" s="123" t="s">
        <v>164</v>
      </c>
      <c r="F485" s="123">
        <v>600</v>
      </c>
      <c r="G485" s="131">
        <f>G486</f>
        <v>2965.7</v>
      </c>
      <c r="H485" s="131">
        <f t="shared" si="240"/>
        <v>2965.7</v>
      </c>
      <c r="I485" s="131">
        <f t="shared" si="240"/>
        <v>2965.7</v>
      </c>
    </row>
    <row r="486" spans="1:9">
      <c r="A486" s="189">
        <v>471</v>
      </c>
      <c r="B486" s="124" t="s">
        <v>142</v>
      </c>
      <c r="C486" s="123">
        <v>952</v>
      </c>
      <c r="D486" s="123" t="s">
        <v>454</v>
      </c>
      <c r="E486" s="123" t="s">
        <v>164</v>
      </c>
      <c r="F486" s="123">
        <v>610</v>
      </c>
      <c r="G486" s="131">
        <v>2965.7</v>
      </c>
      <c r="H486" s="131">
        <v>2965.7</v>
      </c>
      <c r="I486" s="131">
        <v>2965.7</v>
      </c>
    </row>
    <row r="487" spans="1:9" ht="47.25">
      <c r="A487" s="189">
        <v>472</v>
      </c>
      <c r="B487" s="130" t="s">
        <v>154</v>
      </c>
      <c r="C487" s="123">
        <v>952</v>
      </c>
      <c r="D487" s="123" t="s">
        <v>454</v>
      </c>
      <c r="E487" s="123" t="s">
        <v>166</v>
      </c>
      <c r="F487" s="123"/>
      <c r="G487" s="131">
        <f>G488</f>
        <v>2864.99</v>
      </c>
      <c r="H487" s="131">
        <f t="shared" ref="H487:I488" si="241">H488</f>
        <v>2864.99</v>
      </c>
      <c r="I487" s="131">
        <f t="shared" si="241"/>
        <v>2864.99</v>
      </c>
    </row>
    <row r="488" spans="1:9" ht="47.25">
      <c r="A488" s="189">
        <v>473</v>
      </c>
      <c r="B488" s="124" t="s">
        <v>95</v>
      </c>
      <c r="C488" s="123">
        <v>952</v>
      </c>
      <c r="D488" s="123" t="s">
        <v>454</v>
      </c>
      <c r="E488" s="123" t="s">
        <v>166</v>
      </c>
      <c r="F488" s="123">
        <v>600</v>
      </c>
      <c r="G488" s="131">
        <f>G489</f>
        <v>2864.99</v>
      </c>
      <c r="H488" s="131">
        <f t="shared" si="241"/>
        <v>2864.99</v>
      </c>
      <c r="I488" s="131">
        <f t="shared" si="241"/>
        <v>2864.99</v>
      </c>
    </row>
    <row r="489" spans="1:9">
      <c r="A489" s="189">
        <v>474</v>
      </c>
      <c r="B489" s="124" t="s">
        <v>142</v>
      </c>
      <c r="C489" s="123">
        <v>952</v>
      </c>
      <c r="D489" s="123" t="s">
        <v>454</v>
      </c>
      <c r="E489" s="123" t="s">
        <v>166</v>
      </c>
      <c r="F489" s="123">
        <v>610</v>
      </c>
      <c r="G489" s="131">
        <v>2864.99</v>
      </c>
      <c r="H489" s="131">
        <v>2864.99</v>
      </c>
      <c r="I489" s="131">
        <v>2864.99</v>
      </c>
    </row>
    <row r="490" spans="1:9">
      <c r="A490" s="189">
        <v>475</v>
      </c>
      <c r="B490" s="134" t="s">
        <v>150</v>
      </c>
      <c r="C490" s="123">
        <v>952</v>
      </c>
      <c r="D490" s="123" t="s">
        <v>454</v>
      </c>
      <c r="E490" s="123" t="s">
        <v>151</v>
      </c>
      <c r="F490" s="123"/>
      <c r="G490" s="131">
        <f>G491+G494+G497+G500</f>
        <v>36502.400000000001</v>
      </c>
      <c r="H490" s="190">
        <f t="shared" ref="H490:I490" si="242">H491+H494+H497+H500</f>
        <v>36334.239999999998</v>
      </c>
      <c r="I490" s="190">
        <f t="shared" si="242"/>
        <v>36334.239999999998</v>
      </c>
    </row>
    <row r="491" spans="1:9" ht="47.25">
      <c r="A491" s="189">
        <v>476</v>
      </c>
      <c r="B491" s="130" t="s">
        <v>152</v>
      </c>
      <c r="C491" s="123">
        <v>952</v>
      </c>
      <c r="D491" s="123" t="s">
        <v>454</v>
      </c>
      <c r="E491" s="123" t="s">
        <v>153</v>
      </c>
      <c r="F491" s="123"/>
      <c r="G491" s="131">
        <f>G492</f>
        <v>11396.21</v>
      </c>
      <c r="H491" s="131">
        <f t="shared" ref="H491:I492" si="243">H492</f>
        <v>11396.21</v>
      </c>
      <c r="I491" s="131">
        <f t="shared" si="243"/>
        <v>11396.21</v>
      </c>
    </row>
    <row r="492" spans="1:9" ht="47.25">
      <c r="A492" s="189">
        <v>477</v>
      </c>
      <c r="B492" s="124" t="s">
        <v>95</v>
      </c>
      <c r="C492" s="123">
        <v>952</v>
      </c>
      <c r="D492" s="123" t="s">
        <v>454</v>
      </c>
      <c r="E492" s="123" t="s">
        <v>153</v>
      </c>
      <c r="F492" s="123">
        <v>600</v>
      </c>
      <c r="G492" s="131">
        <f>G493</f>
        <v>11396.21</v>
      </c>
      <c r="H492" s="131">
        <f t="shared" si="243"/>
        <v>11396.21</v>
      </c>
      <c r="I492" s="131">
        <f t="shared" si="243"/>
        <v>11396.21</v>
      </c>
    </row>
    <row r="493" spans="1:9">
      <c r="A493" s="189">
        <v>478</v>
      </c>
      <c r="B493" s="124" t="s">
        <v>142</v>
      </c>
      <c r="C493" s="123">
        <v>952</v>
      </c>
      <c r="D493" s="123" t="s">
        <v>454</v>
      </c>
      <c r="E493" s="123" t="s">
        <v>153</v>
      </c>
      <c r="F493" s="123">
        <v>610</v>
      </c>
      <c r="G493" s="131">
        <v>11396.21</v>
      </c>
      <c r="H493" s="131">
        <v>11396.21</v>
      </c>
      <c r="I493" s="131">
        <v>11396.21</v>
      </c>
    </row>
    <row r="494" spans="1:9" ht="47.25">
      <c r="A494" s="189">
        <v>479</v>
      </c>
      <c r="B494" s="130" t="s">
        <v>162</v>
      </c>
      <c r="C494" s="123">
        <v>952</v>
      </c>
      <c r="D494" s="123" t="s">
        <v>454</v>
      </c>
      <c r="E494" s="123" t="s">
        <v>163</v>
      </c>
      <c r="F494" s="123"/>
      <c r="G494" s="131">
        <f>G495</f>
        <v>21682.05</v>
      </c>
      <c r="H494" s="131">
        <f t="shared" ref="H494:I495" si="244">H495</f>
        <v>21682.05</v>
      </c>
      <c r="I494" s="131">
        <f t="shared" si="244"/>
        <v>21682.05</v>
      </c>
    </row>
    <row r="495" spans="1:9" ht="47.25">
      <c r="A495" s="189">
        <v>480</v>
      </c>
      <c r="B495" s="124" t="s">
        <v>95</v>
      </c>
      <c r="C495" s="123">
        <v>952</v>
      </c>
      <c r="D495" s="123" t="s">
        <v>454</v>
      </c>
      <c r="E495" s="123" t="s">
        <v>163</v>
      </c>
      <c r="F495" s="123">
        <v>600</v>
      </c>
      <c r="G495" s="131">
        <f>G496</f>
        <v>21682.05</v>
      </c>
      <c r="H495" s="131">
        <f t="shared" si="244"/>
        <v>21682.05</v>
      </c>
      <c r="I495" s="131">
        <f t="shared" si="244"/>
        <v>21682.05</v>
      </c>
    </row>
    <row r="496" spans="1:9">
      <c r="A496" s="189">
        <v>481</v>
      </c>
      <c r="B496" s="124" t="s">
        <v>142</v>
      </c>
      <c r="C496" s="123">
        <v>952</v>
      </c>
      <c r="D496" s="123" t="s">
        <v>454</v>
      </c>
      <c r="E496" s="123" t="s">
        <v>163</v>
      </c>
      <c r="F496" s="123">
        <v>610</v>
      </c>
      <c r="G496" s="131">
        <v>21682.05</v>
      </c>
      <c r="H496" s="131">
        <v>21682.05</v>
      </c>
      <c r="I496" s="131">
        <v>21682.05</v>
      </c>
    </row>
    <row r="497" spans="1:11" ht="47.25">
      <c r="A497" s="189">
        <v>482</v>
      </c>
      <c r="B497" s="134" t="s">
        <v>167</v>
      </c>
      <c r="C497" s="123">
        <v>952</v>
      </c>
      <c r="D497" s="123" t="s">
        <v>454</v>
      </c>
      <c r="E497" s="123" t="s">
        <v>168</v>
      </c>
      <c r="F497" s="123"/>
      <c r="G497" s="131">
        <f>G498</f>
        <v>3255.98</v>
      </c>
      <c r="H497" s="131">
        <f t="shared" ref="H497:I497" si="245">H498</f>
        <v>3255.98</v>
      </c>
      <c r="I497" s="131">
        <f t="shared" si="245"/>
        <v>3255.98</v>
      </c>
    </row>
    <row r="498" spans="1:11" ht="47.25">
      <c r="A498" s="189">
        <v>483</v>
      </c>
      <c r="B498" s="124" t="s">
        <v>95</v>
      </c>
      <c r="C498" s="123">
        <v>952</v>
      </c>
      <c r="D498" s="123" t="s">
        <v>454</v>
      </c>
      <c r="E498" s="123" t="s">
        <v>168</v>
      </c>
      <c r="F498" s="123">
        <v>600</v>
      </c>
      <c r="G498" s="131">
        <f>G499</f>
        <v>3255.98</v>
      </c>
      <c r="H498" s="131">
        <f>H499</f>
        <v>3255.98</v>
      </c>
      <c r="I498" s="131">
        <f>I499</f>
        <v>3255.98</v>
      </c>
    </row>
    <row r="499" spans="1:11">
      <c r="A499" s="189">
        <v>484</v>
      </c>
      <c r="B499" s="124" t="s">
        <v>142</v>
      </c>
      <c r="C499" s="123">
        <v>952</v>
      </c>
      <c r="D499" s="123" t="s">
        <v>454</v>
      </c>
      <c r="E499" s="123" t="s">
        <v>168</v>
      </c>
      <c r="F499" s="123">
        <v>610</v>
      </c>
      <c r="G499" s="131">
        <v>3255.98</v>
      </c>
      <c r="H499" s="231">
        <v>3255.98</v>
      </c>
      <c r="I499" s="231">
        <v>3255.98</v>
      </c>
    </row>
    <row r="500" spans="1:11" ht="31.5">
      <c r="A500" s="189">
        <v>485</v>
      </c>
      <c r="B500" s="90" t="s">
        <v>522</v>
      </c>
      <c r="C500" s="191">
        <v>952</v>
      </c>
      <c r="D500" s="191" t="s">
        <v>454</v>
      </c>
      <c r="E500" s="191" t="s">
        <v>523</v>
      </c>
      <c r="F500" s="191"/>
      <c r="G500" s="190">
        <f>G501</f>
        <v>168.16</v>
      </c>
      <c r="H500" s="190">
        <f t="shared" ref="H500:I501" si="246">H501</f>
        <v>0</v>
      </c>
      <c r="I500" s="190">
        <f t="shared" si="246"/>
        <v>0</v>
      </c>
    </row>
    <row r="501" spans="1:11" ht="47.25">
      <c r="A501" s="189">
        <v>486</v>
      </c>
      <c r="B501" s="194" t="s">
        <v>95</v>
      </c>
      <c r="C501" s="191">
        <v>952</v>
      </c>
      <c r="D501" s="191" t="s">
        <v>454</v>
      </c>
      <c r="E501" s="191" t="s">
        <v>523</v>
      </c>
      <c r="F501" s="191">
        <v>600</v>
      </c>
      <c r="G501" s="190">
        <f>G502</f>
        <v>168.16</v>
      </c>
      <c r="H501" s="190">
        <f t="shared" si="246"/>
        <v>0</v>
      </c>
      <c r="I501" s="190">
        <f t="shared" si="246"/>
        <v>0</v>
      </c>
    </row>
    <row r="502" spans="1:11">
      <c r="A502" s="189">
        <v>487</v>
      </c>
      <c r="B502" s="194" t="s">
        <v>142</v>
      </c>
      <c r="C502" s="191">
        <v>952</v>
      </c>
      <c r="D502" s="191" t="s">
        <v>454</v>
      </c>
      <c r="E502" s="191" t="s">
        <v>523</v>
      </c>
      <c r="F502" s="191">
        <v>610</v>
      </c>
      <c r="G502" s="190">
        <v>168.16</v>
      </c>
      <c r="H502" s="190">
        <v>0</v>
      </c>
      <c r="I502" s="190">
        <v>0</v>
      </c>
    </row>
    <row r="503" spans="1:11" ht="47.25">
      <c r="A503" s="189">
        <v>488</v>
      </c>
      <c r="B503" s="121" t="s">
        <v>138</v>
      </c>
      <c r="C503" s="123">
        <v>952</v>
      </c>
      <c r="D503" s="123" t="s">
        <v>454</v>
      </c>
      <c r="E503" s="123" t="s">
        <v>139</v>
      </c>
      <c r="F503" s="123"/>
      <c r="G503" s="131">
        <f>+G504+G507+G510+G513</f>
        <v>511.8</v>
      </c>
      <c r="H503" s="131">
        <f>+H504+H507+H510+H513</f>
        <v>350</v>
      </c>
      <c r="I503" s="131">
        <f>+I504+I507+I510+I513</f>
        <v>350</v>
      </c>
    </row>
    <row r="504" spans="1:11" ht="47.25">
      <c r="A504" s="189">
        <v>489</v>
      </c>
      <c r="B504" s="130" t="s">
        <v>176</v>
      </c>
      <c r="C504" s="123">
        <v>952</v>
      </c>
      <c r="D504" s="123" t="s">
        <v>454</v>
      </c>
      <c r="E504" s="123" t="s">
        <v>177</v>
      </c>
      <c r="F504" s="123"/>
      <c r="G504" s="131">
        <f>G505</f>
        <v>11.8</v>
      </c>
      <c r="H504" s="131">
        <f t="shared" ref="H504:I504" si="247">H505</f>
        <v>0</v>
      </c>
      <c r="I504" s="131">
        <f t="shared" si="247"/>
        <v>0</v>
      </c>
    </row>
    <row r="505" spans="1:11" ht="47.25">
      <c r="A505" s="189">
        <v>490</v>
      </c>
      <c r="B505" s="124" t="s">
        <v>95</v>
      </c>
      <c r="C505" s="123">
        <v>952</v>
      </c>
      <c r="D505" s="123" t="s">
        <v>454</v>
      </c>
      <c r="E505" s="123" t="s">
        <v>177</v>
      </c>
      <c r="F505" s="123">
        <v>600</v>
      </c>
      <c r="G505" s="131">
        <f>G506</f>
        <v>11.8</v>
      </c>
      <c r="H505" s="131">
        <f t="shared" ref="H505:I505" si="248">H506</f>
        <v>0</v>
      </c>
      <c r="I505" s="131">
        <f t="shared" si="248"/>
        <v>0</v>
      </c>
    </row>
    <row r="506" spans="1:11">
      <c r="A506" s="189">
        <v>491</v>
      </c>
      <c r="B506" s="124" t="s">
        <v>142</v>
      </c>
      <c r="C506" s="123">
        <v>952</v>
      </c>
      <c r="D506" s="123" t="s">
        <v>454</v>
      </c>
      <c r="E506" s="123" t="s">
        <v>177</v>
      </c>
      <c r="F506" s="123">
        <v>610</v>
      </c>
      <c r="G506" s="131">
        <v>11.8</v>
      </c>
      <c r="H506" s="131">
        <v>0</v>
      </c>
      <c r="I506" s="131">
        <v>0</v>
      </c>
      <c r="K506" s="13">
        <v>11.8</v>
      </c>
    </row>
    <row r="507" spans="1:11" ht="31.5">
      <c r="A507" s="189">
        <v>492</v>
      </c>
      <c r="B507" s="130" t="s">
        <v>171</v>
      </c>
      <c r="C507" s="123">
        <v>952</v>
      </c>
      <c r="D507" s="123" t="s">
        <v>454</v>
      </c>
      <c r="E507" s="123" t="s">
        <v>172</v>
      </c>
      <c r="F507" s="123"/>
      <c r="G507" s="131">
        <f>G508</f>
        <v>350</v>
      </c>
      <c r="H507" s="131">
        <f t="shared" ref="H507:I507" si="249">H508</f>
        <v>350</v>
      </c>
      <c r="I507" s="131">
        <f t="shared" si="249"/>
        <v>350</v>
      </c>
    </row>
    <row r="508" spans="1:11" ht="47.25">
      <c r="A508" s="189">
        <v>493</v>
      </c>
      <c r="B508" s="124" t="s">
        <v>95</v>
      </c>
      <c r="C508" s="123">
        <v>952</v>
      </c>
      <c r="D508" s="123" t="s">
        <v>454</v>
      </c>
      <c r="E508" s="123" t="s">
        <v>172</v>
      </c>
      <c r="F508" s="123">
        <v>600</v>
      </c>
      <c r="G508" s="131">
        <f>G509</f>
        <v>350</v>
      </c>
      <c r="H508" s="131">
        <f t="shared" ref="H508:I508" si="250">H509</f>
        <v>350</v>
      </c>
      <c r="I508" s="131">
        <f t="shared" si="250"/>
        <v>350</v>
      </c>
    </row>
    <row r="509" spans="1:11">
      <c r="A509" s="189">
        <v>494</v>
      </c>
      <c r="B509" s="124" t="s">
        <v>142</v>
      </c>
      <c r="C509" s="123">
        <v>952</v>
      </c>
      <c r="D509" s="123" t="s">
        <v>454</v>
      </c>
      <c r="E509" s="123" t="s">
        <v>172</v>
      </c>
      <c r="F509" s="123">
        <v>610</v>
      </c>
      <c r="G509" s="131">
        <v>350</v>
      </c>
      <c r="H509" s="131">
        <v>350</v>
      </c>
      <c r="I509" s="131">
        <v>350</v>
      </c>
    </row>
    <row r="510" spans="1:11" ht="47.25">
      <c r="A510" s="189">
        <v>495</v>
      </c>
      <c r="B510" s="130" t="s">
        <v>173</v>
      </c>
      <c r="C510" s="123">
        <v>952</v>
      </c>
      <c r="D510" s="123" t="s">
        <v>454</v>
      </c>
      <c r="E510" s="123" t="s">
        <v>175</v>
      </c>
      <c r="F510" s="123"/>
      <c r="G510" s="131">
        <f>G511</f>
        <v>100</v>
      </c>
      <c r="H510" s="131">
        <f t="shared" ref="H510:I510" si="251">H511</f>
        <v>0</v>
      </c>
      <c r="I510" s="131">
        <f t="shared" si="251"/>
        <v>0</v>
      </c>
    </row>
    <row r="511" spans="1:11" ht="47.25">
      <c r="A511" s="189">
        <v>496</v>
      </c>
      <c r="B511" s="124" t="s">
        <v>95</v>
      </c>
      <c r="C511" s="123">
        <v>952</v>
      </c>
      <c r="D511" s="123" t="s">
        <v>454</v>
      </c>
      <c r="E511" s="123" t="s">
        <v>175</v>
      </c>
      <c r="F511" s="123">
        <v>600</v>
      </c>
      <c r="G511" s="131">
        <f>G512</f>
        <v>100</v>
      </c>
      <c r="H511" s="131">
        <f t="shared" ref="H511:I511" si="252">H512</f>
        <v>0</v>
      </c>
      <c r="I511" s="131">
        <f t="shared" si="252"/>
        <v>0</v>
      </c>
    </row>
    <row r="512" spans="1:11">
      <c r="A512" s="189">
        <v>497</v>
      </c>
      <c r="B512" s="124" t="s">
        <v>142</v>
      </c>
      <c r="C512" s="123">
        <v>952</v>
      </c>
      <c r="D512" s="123" t="s">
        <v>454</v>
      </c>
      <c r="E512" s="123" t="s">
        <v>175</v>
      </c>
      <c r="F512" s="123">
        <v>610</v>
      </c>
      <c r="G512" s="131">
        <v>100</v>
      </c>
      <c r="H512" s="131">
        <v>0</v>
      </c>
      <c r="I512" s="131">
        <v>0</v>
      </c>
    </row>
    <row r="513" spans="1:9" ht="47.25">
      <c r="A513" s="189">
        <v>498</v>
      </c>
      <c r="B513" s="130" t="s">
        <v>173</v>
      </c>
      <c r="C513" s="123">
        <v>952</v>
      </c>
      <c r="D513" s="123" t="s">
        <v>454</v>
      </c>
      <c r="E513" s="123" t="s">
        <v>174</v>
      </c>
      <c r="F513" s="123"/>
      <c r="G513" s="131">
        <f>G514</f>
        <v>50</v>
      </c>
      <c r="H513" s="131">
        <f t="shared" ref="H513:I513" si="253">H514</f>
        <v>0</v>
      </c>
      <c r="I513" s="131">
        <f t="shared" si="253"/>
        <v>0</v>
      </c>
    </row>
    <row r="514" spans="1:9" ht="47.25">
      <c r="A514" s="189">
        <v>499</v>
      </c>
      <c r="B514" s="124" t="s">
        <v>95</v>
      </c>
      <c r="C514" s="123">
        <v>952</v>
      </c>
      <c r="D514" s="123" t="s">
        <v>454</v>
      </c>
      <c r="E514" s="123" t="s">
        <v>174</v>
      </c>
      <c r="F514" s="123">
        <v>600</v>
      </c>
      <c r="G514" s="131">
        <f>G515</f>
        <v>50</v>
      </c>
      <c r="H514" s="131">
        <f t="shared" ref="H514:I514" si="254">H515</f>
        <v>0</v>
      </c>
      <c r="I514" s="131">
        <f t="shared" si="254"/>
        <v>0</v>
      </c>
    </row>
    <row r="515" spans="1:9">
      <c r="A515" s="189">
        <v>500</v>
      </c>
      <c r="B515" s="124" t="s">
        <v>142</v>
      </c>
      <c r="C515" s="123">
        <v>952</v>
      </c>
      <c r="D515" s="123" t="s">
        <v>454</v>
      </c>
      <c r="E515" s="123" t="s">
        <v>174</v>
      </c>
      <c r="F515" s="123">
        <v>610</v>
      </c>
      <c r="G515" s="131">
        <v>50</v>
      </c>
      <c r="H515" s="131">
        <v>0</v>
      </c>
      <c r="I515" s="131">
        <v>0</v>
      </c>
    </row>
    <row r="516" spans="1:9" ht="31.5">
      <c r="A516" s="189">
        <v>501</v>
      </c>
      <c r="B516" s="124" t="s">
        <v>169</v>
      </c>
      <c r="C516" s="123">
        <v>952</v>
      </c>
      <c r="D516" s="123" t="s">
        <v>455</v>
      </c>
      <c r="E516" s="123"/>
      <c r="F516" s="123"/>
      <c r="G516" s="131">
        <f>G517</f>
        <v>13189.62</v>
      </c>
      <c r="H516" s="131">
        <f t="shared" ref="H516:I516" si="255">H517</f>
        <v>4794.68</v>
      </c>
      <c r="I516" s="131">
        <f t="shared" si="255"/>
        <v>4794.68</v>
      </c>
    </row>
    <row r="517" spans="1:9" ht="31.5">
      <c r="A517" s="189">
        <v>502</v>
      </c>
      <c r="B517" s="121" t="s">
        <v>396</v>
      </c>
      <c r="C517" s="123">
        <v>952</v>
      </c>
      <c r="D517" s="123" t="s">
        <v>455</v>
      </c>
      <c r="E517" s="123" t="s">
        <v>128</v>
      </c>
      <c r="F517" s="123"/>
      <c r="G517" s="131">
        <f>G518+G529</f>
        <v>13189.62</v>
      </c>
      <c r="H517" s="131">
        <f>H518+H529</f>
        <v>4794.68</v>
      </c>
      <c r="I517" s="131">
        <f>I518+I529</f>
        <v>4794.68</v>
      </c>
    </row>
    <row r="518" spans="1:9" ht="47.25">
      <c r="A518" s="189">
        <v>503</v>
      </c>
      <c r="B518" s="121" t="s">
        <v>138</v>
      </c>
      <c r="C518" s="123">
        <v>952</v>
      </c>
      <c r="D518" s="123" t="s">
        <v>455</v>
      </c>
      <c r="E518" s="123" t="s">
        <v>139</v>
      </c>
      <c r="F518" s="123"/>
      <c r="G518" s="131">
        <f>G519+G526</f>
        <v>12530.490000000002</v>
      </c>
      <c r="H518" s="159">
        <f t="shared" ref="H518:I518" si="256">H519+H526</f>
        <v>4135.55</v>
      </c>
      <c r="I518" s="159">
        <f t="shared" si="256"/>
        <v>4135.55</v>
      </c>
    </row>
    <row r="519" spans="1:9" ht="31.5">
      <c r="A519" s="189">
        <v>504</v>
      </c>
      <c r="B519" s="121" t="s">
        <v>170</v>
      </c>
      <c r="C519" s="123">
        <v>952</v>
      </c>
      <c r="D519" s="123" t="s">
        <v>455</v>
      </c>
      <c r="E519" s="123" t="s">
        <v>141</v>
      </c>
      <c r="F519" s="123"/>
      <c r="G519" s="131">
        <f>G520+G522+G524</f>
        <v>4135.55</v>
      </c>
      <c r="H519" s="153">
        <f t="shared" ref="H519:I519" si="257">H520+H522+H524</f>
        <v>4135.55</v>
      </c>
      <c r="I519" s="153">
        <f t="shared" si="257"/>
        <v>4135.55</v>
      </c>
    </row>
    <row r="520" spans="1:9" ht="78.75">
      <c r="A520" s="189">
        <v>505</v>
      </c>
      <c r="B520" s="124" t="s">
        <v>25</v>
      </c>
      <c r="C520" s="123">
        <v>952</v>
      </c>
      <c r="D520" s="123" t="s">
        <v>455</v>
      </c>
      <c r="E520" s="123" t="s">
        <v>141</v>
      </c>
      <c r="F520" s="123">
        <v>100</v>
      </c>
      <c r="G520" s="131">
        <f>G521</f>
        <v>3510.29</v>
      </c>
      <c r="H520" s="131">
        <f t="shared" ref="H520:I520" si="258">H521</f>
        <v>3510.29</v>
      </c>
      <c r="I520" s="131">
        <f t="shared" si="258"/>
        <v>3510.29</v>
      </c>
    </row>
    <row r="521" spans="1:9" ht="31.5">
      <c r="A521" s="189">
        <v>506</v>
      </c>
      <c r="B521" s="124" t="s">
        <v>132</v>
      </c>
      <c r="C521" s="123">
        <v>952</v>
      </c>
      <c r="D521" s="123" t="s">
        <v>455</v>
      </c>
      <c r="E521" s="123" t="s">
        <v>141</v>
      </c>
      <c r="F521" s="123">
        <v>110</v>
      </c>
      <c r="G521" s="131">
        <v>3510.29</v>
      </c>
      <c r="H521" s="143">
        <v>3510.29</v>
      </c>
      <c r="I521" s="143">
        <v>3510.29</v>
      </c>
    </row>
    <row r="522" spans="1:9" ht="31.5">
      <c r="A522" s="189">
        <v>507</v>
      </c>
      <c r="B522" s="124" t="s">
        <v>32</v>
      </c>
      <c r="C522" s="123">
        <v>952</v>
      </c>
      <c r="D522" s="123" t="s">
        <v>455</v>
      </c>
      <c r="E522" s="123" t="s">
        <v>141</v>
      </c>
      <c r="F522" s="123">
        <v>200</v>
      </c>
      <c r="G522" s="131">
        <f>G523</f>
        <v>623.26</v>
      </c>
      <c r="H522" s="153">
        <f t="shared" ref="H522:I522" si="259">H523</f>
        <v>623.26</v>
      </c>
      <c r="I522" s="153">
        <f t="shared" si="259"/>
        <v>623.26</v>
      </c>
    </row>
    <row r="523" spans="1:9" ht="47.25">
      <c r="A523" s="189">
        <v>508</v>
      </c>
      <c r="B523" s="124" t="s">
        <v>33</v>
      </c>
      <c r="C523" s="123">
        <v>952</v>
      </c>
      <c r="D523" s="123" t="s">
        <v>455</v>
      </c>
      <c r="E523" s="123" t="s">
        <v>141</v>
      </c>
      <c r="F523" s="123">
        <v>240</v>
      </c>
      <c r="G523" s="131">
        <v>623.26</v>
      </c>
      <c r="H523" s="131">
        <v>623.26</v>
      </c>
      <c r="I523" s="131">
        <v>623.26</v>
      </c>
    </row>
    <row r="524" spans="1:9">
      <c r="A524" s="189">
        <v>509</v>
      </c>
      <c r="B524" s="149" t="s">
        <v>67</v>
      </c>
      <c r="C524" s="150">
        <v>952</v>
      </c>
      <c r="D524" s="150" t="s">
        <v>455</v>
      </c>
      <c r="E524" s="150" t="s">
        <v>141</v>
      </c>
      <c r="F524" s="150">
        <v>800</v>
      </c>
      <c r="G524" s="153">
        <f>G525</f>
        <v>2</v>
      </c>
      <c r="H524" s="153">
        <f t="shared" ref="H524:I524" si="260">H525</f>
        <v>2</v>
      </c>
      <c r="I524" s="153">
        <f t="shared" si="260"/>
        <v>2</v>
      </c>
    </row>
    <row r="525" spans="1:9">
      <c r="A525" s="189">
        <v>510</v>
      </c>
      <c r="B525" s="149" t="s">
        <v>225</v>
      </c>
      <c r="C525" s="150">
        <v>952</v>
      </c>
      <c r="D525" s="150" t="s">
        <v>455</v>
      </c>
      <c r="E525" s="150" t="s">
        <v>141</v>
      </c>
      <c r="F525" s="150">
        <v>850</v>
      </c>
      <c r="G525" s="153">
        <v>2</v>
      </c>
      <c r="H525" s="153">
        <v>2</v>
      </c>
      <c r="I525" s="153">
        <v>2</v>
      </c>
    </row>
    <row r="526" spans="1:9" ht="63">
      <c r="A526" s="189">
        <v>511</v>
      </c>
      <c r="B526" s="90" t="s">
        <v>493</v>
      </c>
      <c r="C526" s="158">
        <v>952</v>
      </c>
      <c r="D526" s="158" t="s">
        <v>455</v>
      </c>
      <c r="E526" s="158" t="s">
        <v>494</v>
      </c>
      <c r="F526" s="158"/>
      <c r="G526" s="159">
        <f>G527</f>
        <v>8394.94</v>
      </c>
      <c r="H526" s="159">
        <f t="shared" ref="H526:I526" si="261">H527</f>
        <v>0</v>
      </c>
      <c r="I526" s="159">
        <f t="shared" si="261"/>
        <v>0</v>
      </c>
    </row>
    <row r="527" spans="1:9" ht="47.25">
      <c r="A527" s="189">
        <v>512</v>
      </c>
      <c r="B527" s="160" t="s">
        <v>95</v>
      </c>
      <c r="C527" s="158">
        <v>952</v>
      </c>
      <c r="D527" s="158" t="s">
        <v>455</v>
      </c>
      <c r="E527" s="158" t="s">
        <v>494</v>
      </c>
      <c r="F527" s="158">
        <v>600</v>
      </c>
      <c r="G527" s="159">
        <f>G528</f>
        <v>8394.94</v>
      </c>
      <c r="H527" s="159">
        <f t="shared" ref="H527:I527" si="262">H528</f>
        <v>0</v>
      </c>
      <c r="I527" s="159">
        <f t="shared" si="262"/>
        <v>0</v>
      </c>
    </row>
    <row r="528" spans="1:9">
      <c r="A528" s="189">
        <v>513</v>
      </c>
      <c r="B528" s="160" t="s">
        <v>142</v>
      </c>
      <c r="C528" s="158">
        <v>952</v>
      </c>
      <c r="D528" s="158" t="s">
        <v>455</v>
      </c>
      <c r="E528" s="158" t="s">
        <v>494</v>
      </c>
      <c r="F528" s="158">
        <v>610</v>
      </c>
      <c r="G528" s="159">
        <v>8394.94</v>
      </c>
      <c r="H528" s="159">
        <v>0</v>
      </c>
      <c r="I528" s="159">
        <v>0</v>
      </c>
    </row>
    <row r="529" spans="1:9" ht="31.5">
      <c r="A529" s="189">
        <v>514</v>
      </c>
      <c r="B529" s="239" t="s">
        <v>548</v>
      </c>
      <c r="C529" s="123">
        <v>952</v>
      </c>
      <c r="D529" s="123" t="s">
        <v>455</v>
      </c>
      <c r="E529" s="123" t="s">
        <v>397</v>
      </c>
      <c r="F529" s="123"/>
      <c r="G529" s="131">
        <f>G530</f>
        <v>659.13</v>
      </c>
      <c r="H529" s="153">
        <f t="shared" ref="H529:I529" si="263">H530</f>
        <v>659.13</v>
      </c>
      <c r="I529" s="153">
        <f t="shared" si="263"/>
        <v>659.13</v>
      </c>
    </row>
    <row r="530" spans="1:9" ht="47.25">
      <c r="A530" s="189">
        <v>515</v>
      </c>
      <c r="B530" s="121" t="s">
        <v>401</v>
      </c>
      <c r="C530" s="123">
        <v>952</v>
      </c>
      <c r="D530" s="123" t="s">
        <v>455</v>
      </c>
      <c r="E530" s="123" t="s">
        <v>402</v>
      </c>
      <c r="F530" s="123"/>
      <c r="G530" s="131">
        <f>G531</f>
        <v>659.13</v>
      </c>
      <c r="H530" s="131">
        <f t="shared" ref="H530:I531" si="264">H531</f>
        <v>659.13</v>
      </c>
      <c r="I530" s="131">
        <f t="shared" si="264"/>
        <v>659.13</v>
      </c>
    </row>
    <row r="531" spans="1:9" ht="47.25">
      <c r="A531" s="189">
        <v>516</v>
      </c>
      <c r="B531" s="124" t="s">
        <v>95</v>
      </c>
      <c r="C531" s="123">
        <v>952</v>
      </c>
      <c r="D531" s="123" t="s">
        <v>455</v>
      </c>
      <c r="E531" s="123" t="s">
        <v>402</v>
      </c>
      <c r="F531" s="123">
        <v>600</v>
      </c>
      <c r="G531" s="131">
        <f>G532</f>
        <v>659.13</v>
      </c>
      <c r="H531" s="131">
        <f t="shared" si="264"/>
        <v>659.13</v>
      </c>
      <c r="I531" s="131">
        <f t="shared" si="264"/>
        <v>659.13</v>
      </c>
    </row>
    <row r="532" spans="1:9">
      <c r="A532" s="189">
        <v>517</v>
      </c>
      <c r="B532" s="124" t="s">
        <v>142</v>
      </c>
      <c r="C532" s="123">
        <v>952</v>
      </c>
      <c r="D532" s="123" t="s">
        <v>455</v>
      </c>
      <c r="E532" s="123" t="s">
        <v>402</v>
      </c>
      <c r="F532" s="123">
        <v>610</v>
      </c>
      <c r="G532" s="131">
        <v>659.13</v>
      </c>
      <c r="H532" s="131">
        <v>659.13</v>
      </c>
      <c r="I532" s="131">
        <v>659.13</v>
      </c>
    </row>
    <row r="533" spans="1:9">
      <c r="A533" s="189">
        <v>518</v>
      </c>
      <c r="B533" s="90" t="s">
        <v>524</v>
      </c>
      <c r="C533" s="191">
        <v>952</v>
      </c>
      <c r="D533" s="191" t="s">
        <v>526</v>
      </c>
      <c r="E533" s="191"/>
      <c r="F533" s="191"/>
      <c r="G533" s="190">
        <f t="shared" ref="G533:G538" si="265">G534</f>
        <v>200</v>
      </c>
      <c r="H533" s="190">
        <f t="shared" ref="H533:I535" si="266">H534</f>
        <v>200</v>
      </c>
      <c r="I533" s="190">
        <f t="shared" si="266"/>
        <v>200</v>
      </c>
    </row>
    <row r="534" spans="1:9">
      <c r="A534" s="189">
        <v>519</v>
      </c>
      <c r="B534" s="199" t="s">
        <v>527</v>
      </c>
      <c r="C534" s="191">
        <v>952</v>
      </c>
      <c r="D534" s="191" t="s">
        <v>525</v>
      </c>
      <c r="E534" s="191"/>
      <c r="F534" s="191"/>
      <c r="G534" s="190">
        <f t="shared" si="265"/>
        <v>200</v>
      </c>
      <c r="H534" s="190">
        <f t="shared" si="266"/>
        <v>200</v>
      </c>
      <c r="I534" s="190">
        <f t="shared" si="266"/>
        <v>200</v>
      </c>
    </row>
    <row r="535" spans="1:9" ht="31.5">
      <c r="A535" s="189">
        <v>520</v>
      </c>
      <c r="B535" s="192" t="s">
        <v>157</v>
      </c>
      <c r="C535" s="191">
        <v>952</v>
      </c>
      <c r="D535" s="191" t="s">
        <v>525</v>
      </c>
      <c r="E535" s="13" t="s">
        <v>159</v>
      </c>
      <c r="F535" s="191"/>
      <c r="G535" s="190">
        <f t="shared" si="265"/>
        <v>200</v>
      </c>
      <c r="H535" s="190">
        <f t="shared" si="266"/>
        <v>200</v>
      </c>
      <c r="I535" s="190">
        <f t="shared" si="266"/>
        <v>200</v>
      </c>
    </row>
    <row r="536" spans="1:9" ht="31.5">
      <c r="A536" s="189">
        <v>521</v>
      </c>
      <c r="B536" s="90" t="s">
        <v>530</v>
      </c>
      <c r="C536" s="191">
        <v>952</v>
      </c>
      <c r="D536" s="191" t="s">
        <v>525</v>
      </c>
      <c r="E536" s="191" t="s">
        <v>528</v>
      </c>
      <c r="F536" s="191"/>
      <c r="G536" s="190">
        <f t="shared" si="265"/>
        <v>200</v>
      </c>
      <c r="H536" s="190">
        <f t="shared" ref="H536:I536" si="267">H537</f>
        <v>200</v>
      </c>
      <c r="I536" s="190">
        <f t="shared" si="267"/>
        <v>200</v>
      </c>
    </row>
    <row r="537" spans="1:9" ht="31.5">
      <c r="A537" s="189">
        <v>522</v>
      </c>
      <c r="B537" s="90" t="s">
        <v>531</v>
      </c>
      <c r="C537" s="191">
        <v>952</v>
      </c>
      <c r="D537" s="191" t="s">
        <v>525</v>
      </c>
      <c r="E537" s="191" t="s">
        <v>529</v>
      </c>
      <c r="F537" s="191"/>
      <c r="G537" s="190">
        <f t="shared" si="265"/>
        <v>200</v>
      </c>
      <c r="H537" s="190">
        <f t="shared" ref="H537:I537" si="268">H538</f>
        <v>200</v>
      </c>
      <c r="I537" s="190">
        <f t="shared" si="268"/>
        <v>200</v>
      </c>
    </row>
    <row r="538" spans="1:9" ht="47.25">
      <c r="A538" s="189">
        <v>523</v>
      </c>
      <c r="B538" s="194" t="s">
        <v>95</v>
      </c>
      <c r="C538" s="191">
        <v>952</v>
      </c>
      <c r="D538" s="191" t="s">
        <v>525</v>
      </c>
      <c r="E538" s="191" t="s">
        <v>529</v>
      </c>
      <c r="F538" s="191">
        <v>600</v>
      </c>
      <c r="G538" s="190">
        <f t="shared" si="265"/>
        <v>200</v>
      </c>
      <c r="H538" s="190">
        <f t="shared" ref="H538:I538" si="269">H539</f>
        <v>200</v>
      </c>
      <c r="I538" s="190">
        <f t="shared" si="269"/>
        <v>200</v>
      </c>
    </row>
    <row r="539" spans="1:9">
      <c r="A539" s="189">
        <v>524</v>
      </c>
      <c r="B539" s="194" t="s">
        <v>142</v>
      </c>
      <c r="C539" s="191">
        <v>952</v>
      </c>
      <c r="D539" s="191" t="s">
        <v>525</v>
      </c>
      <c r="E539" s="191" t="s">
        <v>529</v>
      </c>
      <c r="F539" s="191">
        <v>610</v>
      </c>
      <c r="G539" s="190">
        <v>200</v>
      </c>
      <c r="H539" s="190">
        <v>200</v>
      </c>
      <c r="I539" s="190">
        <v>200</v>
      </c>
    </row>
    <row r="540" spans="1:9" ht="47.25">
      <c r="A540" s="189">
        <v>525</v>
      </c>
      <c r="B540" s="176" t="s">
        <v>491</v>
      </c>
      <c r="C540" s="88"/>
      <c r="D540" s="88"/>
      <c r="E540" s="88"/>
      <c r="F540" s="88"/>
      <c r="G540" s="89">
        <f>G541</f>
        <v>2461.15</v>
      </c>
      <c r="H540" s="89">
        <f t="shared" ref="H540:I540" si="270">H541</f>
        <v>2461.15</v>
      </c>
      <c r="I540" s="89">
        <f t="shared" si="270"/>
        <v>2461.15</v>
      </c>
    </row>
    <row r="541" spans="1:9" ht="31.5">
      <c r="A541" s="189">
        <v>526</v>
      </c>
      <c r="B541" s="156" t="s">
        <v>396</v>
      </c>
      <c r="C541" s="158">
        <v>952</v>
      </c>
      <c r="D541" s="158" t="s">
        <v>455</v>
      </c>
      <c r="E541" s="158" t="s">
        <v>128</v>
      </c>
      <c r="F541" s="158"/>
      <c r="G541" s="159">
        <f>G542</f>
        <v>2461.15</v>
      </c>
      <c r="H541" s="159">
        <f t="shared" ref="H541:I542" si="271">H542</f>
        <v>2461.15</v>
      </c>
      <c r="I541" s="159">
        <f t="shared" si="271"/>
        <v>2461.15</v>
      </c>
    </row>
    <row r="542" spans="1:9" ht="47.25">
      <c r="A542" s="189">
        <v>527</v>
      </c>
      <c r="B542" s="156" t="s">
        <v>138</v>
      </c>
      <c r="C542" s="158">
        <v>952</v>
      </c>
      <c r="D542" s="158" t="s">
        <v>455</v>
      </c>
      <c r="E542" s="158" t="s">
        <v>139</v>
      </c>
      <c r="F542" s="158"/>
      <c r="G542" s="159">
        <f>G543</f>
        <v>2461.15</v>
      </c>
      <c r="H542" s="159">
        <f t="shared" si="271"/>
        <v>2461.15</v>
      </c>
      <c r="I542" s="159">
        <f t="shared" si="271"/>
        <v>2461.15</v>
      </c>
    </row>
    <row r="543" spans="1:9" ht="31.5">
      <c r="A543" s="189">
        <v>528</v>
      </c>
      <c r="B543" s="156" t="s">
        <v>503</v>
      </c>
      <c r="C543" s="158">
        <v>952</v>
      </c>
      <c r="D543" s="158" t="s">
        <v>455</v>
      </c>
      <c r="E543" s="158" t="s">
        <v>492</v>
      </c>
      <c r="F543" s="158"/>
      <c r="G543" s="159">
        <f>G544+G546</f>
        <v>2461.15</v>
      </c>
      <c r="H543" s="159">
        <f>H544+H546</f>
        <v>2461.15</v>
      </c>
      <c r="I543" s="159">
        <f>I544+I546</f>
        <v>2461.15</v>
      </c>
    </row>
    <row r="544" spans="1:9" ht="78.75">
      <c r="A544" s="189">
        <v>529</v>
      </c>
      <c r="B544" s="160" t="s">
        <v>25</v>
      </c>
      <c r="C544" s="158">
        <v>952</v>
      </c>
      <c r="D544" s="158" t="s">
        <v>455</v>
      </c>
      <c r="E544" s="158" t="s">
        <v>492</v>
      </c>
      <c r="F544" s="158">
        <v>100</v>
      </c>
      <c r="G544" s="159">
        <f>G545</f>
        <v>2245.85</v>
      </c>
      <c r="H544" s="159">
        <f t="shared" ref="H544:I544" si="272">H545</f>
        <v>2245.85</v>
      </c>
      <c r="I544" s="159">
        <f t="shared" si="272"/>
        <v>2245.85</v>
      </c>
    </row>
    <row r="545" spans="1:9" ht="31.5">
      <c r="A545" s="189">
        <v>530</v>
      </c>
      <c r="B545" s="160" t="s">
        <v>132</v>
      </c>
      <c r="C545" s="158">
        <v>952</v>
      </c>
      <c r="D545" s="158" t="s">
        <v>455</v>
      </c>
      <c r="E545" s="158" t="s">
        <v>492</v>
      </c>
      <c r="F545" s="158">
        <v>110</v>
      </c>
      <c r="G545" s="159">
        <v>2245.85</v>
      </c>
      <c r="H545" s="159">
        <v>2245.85</v>
      </c>
      <c r="I545" s="159">
        <v>2245.85</v>
      </c>
    </row>
    <row r="546" spans="1:9" ht="31.5">
      <c r="A546" s="189">
        <v>531</v>
      </c>
      <c r="B546" s="160" t="s">
        <v>32</v>
      </c>
      <c r="C546" s="158">
        <v>952</v>
      </c>
      <c r="D546" s="158" t="s">
        <v>455</v>
      </c>
      <c r="E546" s="158" t="s">
        <v>492</v>
      </c>
      <c r="F546" s="158">
        <v>200</v>
      </c>
      <c r="G546" s="159">
        <f>G547</f>
        <v>215.3</v>
      </c>
      <c r="H546" s="159">
        <f t="shared" ref="H546:I546" si="273">H547</f>
        <v>215.3</v>
      </c>
      <c r="I546" s="159">
        <f t="shared" si="273"/>
        <v>215.3</v>
      </c>
    </row>
    <row r="547" spans="1:9" ht="47.25">
      <c r="A547" s="189">
        <v>532</v>
      </c>
      <c r="B547" s="160" t="s">
        <v>33</v>
      </c>
      <c r="C547" s="158">
        <v>952</v>
      </c>
      <c r="D547" s="158" t="s">
        <v>455</v>
      </c>
      <c r="E547" s="158" t="s">
        <v>492</v>
      </c>
      <c r="F547" s="158">
        <v>240</v>
      </c>
      <c r="G547" s="159">
        <v>215.3</v>
      </c>
      <c r="H547" s="159">
        <v>215.3</v>
      </c>
      <c r="I547" s="159">
        <v>215.3</v>
      </c>
    </row>
    <row r="548" spans="1:9" ht="31.5">
      <c r="A548" s="189">
        <v>533</v>
      </c>
      <c r="B548" s="77" t="s">
        <v>178</v>
      </c>
      <c r="C548" s="75">
        <v>953</v>
      </c>
      <c r="D548" s="75"/>
      <c r="E548" s="75"/>
      <c r="F548" s="75"/>
      <c r="G548" s="76">
        <f>G549</f>
        <v>61109.599999999999</v>
      </c>
      <c r="H548" s="76">
        <f t="shared" ref="H548:I548" si="274">H549</f>
        <v>61109.599999999999</v>
      </c>
      <c r="I548" s="76">
        <f t="shared" si="274"/>
        <v>61109.599999999999</v>
      </c>
    </row>
    <row r="549" spans="1:9">
      <c r="A549" s="189">
        <v>534</v>
      </c>
      <c r="B549" s="12" t="s">
        <v>117</v>
      </c>
      <c r="C549" s="39">
        <v>953</v>
      </c>
      <c r="D549" s="39" t="s">
        <v>118</v>
      </c>
      <c r="E549" s="39"/>
      <c r="F549" s="39"/>
      <c r="G549" s="53">
        <f>G550+G558+G567+G584</f>
        <v>61109.599999999999</v>
      </c>
      <c r="H549" s="53">
        <f>H550+H558+H567+H584</f>
        <v>61109.599999999999</v>
      </c>
      <c r="I549" s="53">
        <f>I550+I558+I567+I584</f>
        <v>61109.599999999999</v>
      </c>
    </row>
    <row r="550" spans="1:9">
      <c r="A550" s="189">
        <v>535</v>
      </c>
      <c r="B550" s="12" t="s">
        <v>201</v>
      </c>
      <c r="C550" s="39">
        <v>953</v>
      </c>
      <c r="D550" s="39" t="s">
        <v>202</v>
      </c>
      <c r="E550" s="39"/>
      <c r="F550" s="39"/>
      <c r="G550" s="53">
        <f t="shared" ref="G550:G556" si="275">G551</f>
        <v>490</v>
      </c>
      <c r="H550" s="53">
        <f t="shared" ref="H550:I552" si="276">H551</f>
        <v>490</v>
      </c>
      <c r="I550" s="53">
        <f t="shared" si="276"/>
        <v>490</v>
      </c>
    </row>
    <row r="551" spans="1:9" ht="47.25">
      <c r="A551" s="189">
        <v>536</v>
      </c>
      <c r="B551" s="121" t="s">
        <v>203</v>
      </c>
      <c r="C551" s="39">
        <v>953</v>
      </c>
      <c r="D551" s="39" t="s">
        <v>202</v>
      </c>
      <c r="E551" s="39" t="s">
        <v>205</v>
      </c>
      <c r="F551" s="39"/>
      <c r="G551" s="53">
        <f t="shared" si="275"/>
        <v>490</v>
      </c>
      <c r="H551" s="53">
        <f t="shared" si="276"/>
        <v>490</v>
      </c>
      <c r="I551" s="53">
        <f t="shared" si="276"/>
        <v>490</v>
      </c>
    </row>
    <row r="552" spans="1:9" ht="31.5">
      <c r="A552" s="189">
        <v>537</v>
      </c>
      <c r="B552" s="130" t="s">
        <v>204</v>
      </c>
      <c r="C552" s="39">
        <v>953</v>
      </c>
      <c r="D552" s="39" t="s">
        <v>202</v>
      </c>
      <c r="E552" s="39" t="s">
        <v>206</v>
      </c>
      <c r="F552" s="39"/>
      <c r="G552" s="53">
        <f t="shared" si="275"/>
        <v>490</v>
      </c>
      <c r="H552" s="53">
        <f t="shared" si="276"/>
        <v>490</v>
      </c>
      <c r="I552" s="53">
        <f t="shared" si="276"/>
        <v>490</v>
      </c>
    </row>
    <row r="553" spans="1:9" ht="63">
      <c r="A553" s="189">
        <v>538</v>
      </c>
      <c r="B553" s="121" t="s">
        <v>207</v>
      </c>
      <c r="C553" s="39">
        <v>953</v>
      </c>
      <c r="D553" s="39" t="s">
        <v>202</v>
      </c>
      <c r="E553" s="39" t="s">
        <v>208</v>
      </c>
      <c r="F553" s="39"/>
      <c r="G553" s="53">
        <f>G556+G554</f>
        <v>490</v>
      </c>
      <c r="H553" s="53">
        <f t="shared" ref="H553:I553" si="277">H556+H554</f>
        <v>490</v>
      </c>
      <c r="I553" s="53">
        <f t="shared" si="277"/>
        <v>490</v>
      </c>
    </row>
    <row r="554" spans="1:9" ht="31.5">
      <c r="A554" s="209">
        <v>539</v>
      </c>
      <c r="B554" s="212" t="s">
        <v>32</v>
      </c>
      <c r="C554" s="39">
        <v>953</v>
      </c>
      <c r="D554" s="39" t="s">
        <v>202</v>
      </c>
      <c r="E554" s="39" t="s">
        <v>208</v>
      </c>
      <c r="F554" s="39">
        <v>200</v>
      </c>
      <c r="G554" s="53">
        <f>G555</f>
        <v>4.9000000000000004</v>
      </c>
      <c r="H554" s="53">
        <f t="shared" ref="H554:I554" si="278">H555</f>
        <v>4.9000000000000004</v>
      </c>
      <c r="I554" s="53">
        <f t="shared" si="278"/>
        <v>4.9000000000000004</v>
      </c>
    </row>
    <row r="555" spans="1:9" ht="47.25">
      <c r="A555" s="209">
        <v>540</v>
      </c>
      <c r="B555" s="212" t="s">
        <v>33</v>
      </c>
      <c r="C555" s="39">
        <v>953</v>
      </c>
      <c r="D555" s="39" t="s">
        <v>202</v>
      </c>
      <c r="E555" s="39" t="s">
        <v>208</v>
      </c>
      <c r="F555" s="39">
        <v>240</v>
      </c>
      <c r="G555" s="53">
        <v>4.9000000000000004</v>
      </c>
      <c r="H555" s="53">
        <v>4.9000000000000004</v>
      </c>
      <c r="I555" s="53">
        <v>4.9000000000000004</v>
      </c>
    </row>
    <row r="556" spans="1:9" ht="31.5">
      <c r="A556" s="189">
        <v>541</v>
      </c>
      <c r="B556" s="124" t="s">
        <v>209</v>
      </c>
      <c r="C556" s="39">
        <v>953</v>
      </c>
      <c r="D556" s="39" t="s">
        <v>202</v>
      </c>
      <c r="E556" s="39" t="s">
        <v>208</v>
      </c>
      <c r="F556" s="39">
        <v>300</v>
      </c>
      <c r="G556" s="53">
        <f t="shared" si="275"/>
        <v>485.1</v>
      </c>
      <c r="H556" s="53">
        <f t="shared" ref="H556:I556" si="279">H557</f>
        <v>485.1</v>
      </c>
      <c r="I556" s="53">
        <f t="shared" si="279"/>
        <v>485.1</v>
      </c>
    </row>
    <row r="557" spans="1:9" ht="31.5">
      <c r="A557" s="189">
        <v>542</v>
      </c>
      <c r="B557" s="124" t="s">
        <v>210</v>
      </c>
      <c r="C557" s="39">
        <v>953</v>
      </c>
      <c r="D557" s="39" t="s">
        <v>202</v>
      </c>
      <c r="E557" s="39" t="s">
        <v>208</v>
      </c>
      <c r="F557" s="39">
        <v>310</v>
      </c>
      <c r="G557" s="53">
        <v>485.1</v>
      </c>
      <c r="H557" s="53">
        <v>485.1</v>
      </c>
      <c r="I557" s="53">
        <v>485.1</v>
      </c>
    </row>
    <row r="558" spans="1:9">
      <c r="A558" s="189">
        <v>543</v>
      </c>
      <c r="B558" s="124" t="s">
        <v>211</v>
      </c>
      <c r="C558" s="39">
        <v>953</v>
      </c>
      <c r="D558" s="39" t="s">
        <v>212</v>
      </c>
      <c r="E558" s="39"/>
      <c r="F558" s="123"/>
      <c r="G558" s="131">
        <f>G559</f>
        <v>43465.5</v>
      </c>
      <c r="H558" s="131">
        <f t="shared" ref="H558:I558" si="280">H559</f>
        <v>43465.5</v>
      </c>
      <c r="I558" s="131">
        <f t="shared" si="280"/>
        <v>43465.5</v>
      </c>
    </row>
    <row r="559" spans="1:9" ht="47.25">
      <c r="A559" s="189">
        <v>544</v>
      </c>
      <c r="B559" s="121" t="s">
        <v>203</v>
      </c>
      <c r="C559" s="39">
        <v>953</v>
      </c>
      <c r="D559" s="39" t="s">
        <v>212</v>
      </c>
      <c r="E559" s="39" t="s">
        <v>205</v>
      </c>
      <c r="F559" s="123"/>
      <c r="G559" s="131">
        <f>G560</f>
        <v>43465.5</v>
      </c>
      <c r="H559" s="131">
        <f t="shared" ref="H559:I559" si="281">H560</f>
        <v>43465.5</v>
      </c>
      <c r="I559" s="131">
        <f t="shared" si="281"/>
        <v>43465.5</v>
      </c>
    </row>
    <row r="560" spans="1:9" ht="31.5">
      <c r="A560" s="189">
        <v>545</v>
      </c>
      <c r="B560" s="121" t="s">
        <v>213</v>
      </c>
      <c r="C560" s="39">
        <v>953</v>
      </c>
      <c r="D560" s="39" t="s">
        <v>212</v>
      </c>
      <c r="E560" s="39" t="s">
        <v>214</v>
      </c>
      <c r="F560" s="123"/>
      <c r="G560" s="131">
        <f>G561+G565</f>
        <v>43465.5</v>
      </c>
      <c r="H560" s="131">
        <f>H561+H565</f>
        <v>43465.5</v>
      </c>
      <c r="I560" s="131">
        <f>I561+I565</f>
        <v>43465.5</v>
      </c>
    </row>
    <row r="561" spans="1:13" ht="104.25" customHeight="1">
      <c r="A561" s="189">
        <v>546</v>
      </c>
      <c r="B561" s="121" t="s">
        <v>215</v>
      </c>
      <c r="C561" s="39">
        <v>953</v>
      </c>
      <c r="D561" s="39" t="s">
        <v>212</v>
      </c>
      <c r="E561" s="39" t="s">
        <v>216</v>
      </c>
      <c r="F561" s="123"/>
      <c r="G561" s="131">
        <f>G562</f>
        <v>43441.5</v>
      </c>
      <c r="H561" s="131">
        <f t="shared" ref="H561:I561" si="282">H562</f>
        <v>43441.5</v>
      </c>
      <c r="I561" s="131">
        <f t="shared" si="282"/>
        <v>43441.5</v>
      </c>
    </row>
    <row r="562" spans="1:13" ht="47.25">
      <c r="A562" s="189">
        <v>547</v>
      </c>
      <c r="B562" s="124" t="s">
        <v>95</v>
      </c>
      <c r="C562" s="39">
        <v>953</v>
      </c>
      <c r="D562" s="39" t="s">
        <v>212</v>
      </c>
      <c r="E562" s="39" t="s">
        <v>216</v>
      </c>
      <c r="F562" s="123">
        <v>600</v>
      </c>
      <c r="G562" s="131">
        <f>G563</f>
        <v>43441.5</v>
      </c>
      <c r="H562" s="131">
        <f t="shared" ref="H562:I562" si="283">H563</f>
        <v>43441.5</v>
      </c>
      <c r="I562" s="131">
        <f t="shared" si="283"/>
        <v>43441.5</v>
      </c>
    </row>
    <row r="563" spans="1:13">
      <c r="A563" s="189">
        <v>548</v>
      </c>
      <c r="B563" s="124" t="s">
        <v>142</v>
      </c>
      <c r="C563" s="39">
        <v>953</v>
      </c>
      <c r="D563" s="39" t="s">
        <v>212</v>
      </c>
      <c r="E563" s="39" t="s">
        <v>216</v>
      </c>
      <c r="F563" s="123">
        <v>610</v>
      </c>
      <c r="G563" s="131">
        <v>43441.5</v>
      </c>
      <c r="H563" s="131">
        <v>43441.5</v>
      </c>
      <c r="I563" s="131">
        <v>43441.5</v>
      </c>
      <c r="K563" s="13">
        <v>43441.5</v>
      </c>
      <c r="L563" s="13">
        <v>43441.5</v>
      </c>
      <c r="M563" s="13">
        <v>43441.5</v>
      </c>
    </row>
    <row r="564" spans="1:13" ht="31.5">
      <c r="A564" s="189">
        <v>549</v>
      </c>
      <c r="B564" s="130" t="s">
        <v>233</v>
      </c>
      <c r="C564" s="39">
        <v>953</v>
      </c>
      <c r="D564" s="39" t="s">
        <v>212</v>
      </c>
      <c r="E564" s="39" t="s">
        <v>234</v>
      </c>
      <c r="F564" s="123"/>
      <c r="G564" s="131">
        <f>G565</f>
        <v>24</v>
      </c>
      <c r="H564" s="131">
        <f t="shared" ref="H564:I564" si="284">H565</f>
        <v>24</v>
      </c>
      <c r="I564" s="131">
        <f t="shared" si="284"/>
        <v>24</v>
      </c>
    </row>
    <row r="565" spans="1:13" ht="47.25">
      <c r="A565" s="189">
        <v>550</v>
      </c>
      <c r="B565" s="124" t="s">
        <v>95</v>
      </c>
      <c r="C565" s="39">
        <v>953</v>
      </c>
      <c r="D565" s="39" t="s">
        <v>212</v>
      </c>
      <c r="E565" s="39" t="s">
        <v>234</v>
      </c>
      <c r="F565" s="123">
        <v>600</v>
      </c>
      <c r="G565" s="131">
        <f>G566</f>
        <v>24</v>
      </c>
      <c r="H565" s="131">
        <f t="shared" ref="H565:I565" si="285">H566</f>
        <v>24</v>
      </c>
      <c r="I565" s="131">
        <f t="shared" si="285"/>
        <v>24</v>
      </c>
    </row>
    <row r="566" spans="1:13">
      <c r="A566" s="189">
        <v>551</v>
      </c>
      <c r="B566" s="124" t="s">
        <v>142</v>
      </c>
      <c r="C566" s="39">
        <v>953</v>
      </c>
      <c r="D566" s="39" t="s">
        <v>212</v>
      </c>
      <c r="E566" s="39" t="s">
        <v>234</v>
      </c>
      <c r="F566" s="123">
        <v>610</v>
      </c>
      <c r="G566" s="131">
        <v>24</v>
      </c>
      <c r="H566" s="131">
        <v>24</v>
      </c>
      <c r="I566" s="131">
        <v>24</v>
      </c>
    </row>
    <row r="567" spans="1:13">
      <c r="A567" s="189">
        <v>552</v>
      </c>
      <c r="B567" s="124" t="s">
        <v>217</v>
      </c>
      <c r="C567" s="39">
        <v>953</v>
      </c>
      <c r="D567" s="39" t="s">
        <v>218</v>
      </c>
      <c r="E567" s="39"/>
      <c r="F567" s="123"/>
      <c r="G567" s="131">
        <f>G568</f>
        <v>7808.6</v>
      </c>
      <c r="H567" s="131">
        <f t="shared" ref="H567:I569" si="286">H568</f>
        <v>7808.6</v>
      </c>
      <c r="I567" s="131">
        <f t="shared" si="286"/>
        <v>7808.6</v>
      </c>
      <c r="K567" s="13">
        <v>168.6</v>
      </c>
      <c r="L567" s="13">
        <v>168.6</v>
      </c>
      <c r="M567" s="13">
        <v>168.6</v>
      </c>
    </row>
    <row r="568" spans="1:13" ht="47.25">
      <c r="A568" s="189">
        <v>553</v>
      </c>
      <c r="B568" s="132" t="s">
        <v>203</v>
      </c>
      <c r="C568" s="39">
        <v>953</v>
      </c>
      <c r="D568" s="39" t="s">
        <v>218</v>
      </c>
      <c r="E568" s="39" t="s">
        <v>205</v>
      </c>
      <c r="F568" s="123"/>
      <c r="G568" s="131">
        <f>G569+G575</f>
        <v>7808.6</v>
      </c>
      <c r="H568" s="159">
        <f>H569+H575</f>
        <v>7808.6</v>
      </c>
      <c r="I568" s="159">
        <f>I569+I575</f>
        <v>7808.6</v>
      </c>
    </row>
    <row r="569" spans="1:13" ht="31.5">
      <c r="A569" s="189">
        <v>554</v>
      </c>
      <c r="B569" s="130" t="s">
        <v>219</v>
      </c>
      <c r="C569" s="39">
        <v>953</v>
      </c>
      <c r="D569" s="39" t="s">
        <v>218</v>
      </c>
      <c r="E569" s="39" t="s">
        <v>220</v>
      </c>
      <c r="F569" s="123"/>
      <c r="G569" s="131">
        <f>G570</f>
        <v>168.6</v>
      </c>
      <c r="H569" s="131">
        <f t="shared" si="286"/>
        <v>168.6</v>
      </c>
      <c r="I569" s="131">
        <f t="shared" si="286"/>
        <v>168.6</v>
      </c>
    </row>
    <row r="570" spans="1:13" ht="101.25" customHeight="1">
      <c r="A570" s="189">
        <v>556</v>
      </c>
      <c r="B570" s="130" t="s">
        <v>221</v>
      </c>
      <c r="C570" s="39">
        <v>953</v>
      </c>
      <c r="D570" s="39" t="s">
        <v>218</v>
      </c>
      <c r="E570" s="39" t="s">
        <v>495</v>
      </c>
      <c r="F570" s="123"/>
      <c r="G570" s="131">
        <f>G571+G573</f>
        <v>168.6</v>
      </c>
      <c r="H570" s="159">
        <f t="shared" ref="H570:I570" si="287">H571+H573</f>
        <v>168.6</v>
      </c>
      <c r="I570" s="159">
        <f t="shared" si="287"/>
        <v>168.6</v>
      </c>
    </row>
    <row r="571" spans="1:13" ht="88.5" customHeight="1">
      <c r="A571" s="189">
        <v>557</v>
      </c>
      <c r="B571" s="124" t="s">
        <v>25</v>
      </c>
      <c r="C571" s="39">
        <v>953</v>
      </c>
      <c r="D571" s="39" t="s">
        <v>218</v>
      </c>
      <c r="E571" s="39" t="s">
        <v>495</v>
      </c>
      <c r="F571" s="123">
        <v>100</v>
      </c>
      <c r="G571" s="131">
        <f>G572</f>
        <v>20.82</v>
      </c>
      <c r="H571" s="131">
        <f t="shared" ref="H571:I571" si="288">H572</f>
        <v>20.82</v>
      </c>
      <c r="I571" s="131">
        <f t="shared" si="288"/>
        <v>20.82</v>
      </c>
    </row>
    <row r="572" spans="1:13" ht="31.5">
      <c r="A572" s="189">
        <v>558</v>
      </c>
      <c r="B572" s="124" t="s">
        <v>26</v>
      </c>
      <c r="C572" s="39">
        <v>953</v>
      </c>
      <c r="D572" s="39" t="s">
        <v>218</v>
      </c>
      <c r="E572" s="39" t="s">
        <v>495</v>
      </c>
      <c r="F572" s="123">
        <v>120</v>
      </c>
      <c r="G572" s="131">
        <v>20.82</v>
      </c>
      <c r="H572" s="131">
        <v>20.82</v>
      </c>
      <c r="I572" s="131">
        <v>20.82</v>
      </c>
    </row>
    <row r="573" spans="1:13" ht="31.5">
      <c r="A573" s="189">
        <v>559</v>
      </c>
      <c r="B573" s="160" t="s">
        <v>32</v>
      </c>
      <c r="C573" s="39">
        <v>953</v>
      </c>
      <c r="D573" s="39" t="s">
        <v>218</v>
      </c>
      <c r="E573" s="39" t="s">
        <v>495</v>
      </c>
      <c r="F573" s="158">
        <v>200</v>
      </c>
      <c r="G573" s="159">
        <f>G574</f>
        <v>147.78</v>
      </c>
      <c r="H573" s="159">
        <f t="shared" ref="H573:I573" si="289">H574</f>
        <v>147.78</v>
      </c>
      <c r="I573" s="159">
        <f t="shared" si="289"/>
        <v>147.78</v>
      </c>
    </row>
    <row r="574" spans="1:13" ht="47.25">
      <c r="A574" s="189">
        <v>560</v>
      </c>
      <c r="B574" s="124" t="s">
        <v>33</v>
      </c>
      <c r="C574" s="39">
        <v>953</v>
      </c>
      <c r="D574" s="39" t="s">
        <v>218</v>
      </c>
      <c r="E574" s="39" t="s">
        <v>495</v>
      </c>
      <c r="F574" s="123">
        <v>240</v>
      </c>
      <c r="G574" s="131">
        <v>147.78</v>
      </c>
      <c r="H574" s="131">
        <v>147.78</v>
      </c>
      <c r="I574" s="131">
        <v>147.78</v>
      </c>
    </row>
    <row r="575" spans="1:13" ht="31.5">
      <c r="A575" s="189">
        <v>561</v>
      </c>
      <c r="B575" s="161" t="s">
        <v>204</v>
      </c>
      <c r="C575" s="39">
        <v>953</v>
      </c>
      <c r="D575" s="39" t="s">
        <v>218</v>
      </c>
      <c r="E575" s="39" t="s">
        <v>206</v>
      </c>
      <c r="F575" s="158"/>
      <c r="G575" s="159">
        <f>G576+G579</f>
        <v>7640</v>
      </c>
      <c r="H575" s="159">
        <f t="shared" ref="H575:I575" si="290">H576+H579</f>
        <v>7640</v>
      </c>
      <c r="I575" s="159">
        <f t="shared" si="290"/>
        <v>7640</v>
      </c>
    </row>
    <row r="576" spans="1:13" ht="78.75">
      <c r="A576" s="189">
        <v>562</v>
      </c>
      <c r="B576" s="156" t="s">
        <v>496</v>
      </c>
      <c r="C576" s="39">
        <v>953</v>
      </c>
      <c r="D576" s="39" t="s">
        <v>218</v>
      </c>
      <c r="E576" s="39" t="s">
        <v>497</v>
      </c>
      <c r="F576" s="158"/>
      <c r="G576" s="159">
        <f>G577</f>
        <v>5000</v>
      </c>
      <c r="H576" s="159">
        <f t="shared" ref="H576:I576" si="291">H577</f>
        <v>5000</v>
      </c>
      <c r="I576" s="159">
        <f t="shared" si="291"/>
        <v>5000</v>
      </c>
    </row>
    <row r="577" spans="1:9" ht="31.5">
      <c r="A577" s="189">
        <v>563</v>
      </c>
      <c r="B577" s="160" t="s">
        <v>209</v>
      </c>
      <c r="C577" s="39">
        <v>953</v>
      </c>
      <c r="D577" s="39" t="s">
        <v>456</v>
      </c>
      <c r="E577" s="39" t="s">
        <v>497</v>
      </c>
      <c r="F577" s="158">
        <v>300</v>
      </c>
      <c r="G577" s="159">
        <f>G578</f>
        <v>5000</v>
      </c>
      <c r="H577" s="159">
        <f t="shared" ref="H577:I577" si="292">H578</f>
        <v>5000</v>
      </c>
      <c r="I577" s="159">
        <f t="shared" si="292"/>
        <v>5000</v>
      </c>
    </row>
    <row r="578" spans="1:9" ht="47.25">
      <c r="A578" s="189">
        <v>564</v>
      </c>
      <c r="B578" s="160" t="s">
        <v>472</v>
      </c>
      <c r="C578" s="39">
        <v>953</v>
      </c>
      <c r="D578" s="39" t="s">
        <v>456</v>
      </c>
      <c r="E578" s="39" t="s">
        <v>497</v>
      </c>
      <c r="F578" s="158">
        <v>320</v>
      </c>
      <c r="G578" s="159">
        <v>5000</v>
      </c>
      <c r="H578" s="159">
        <v>5000</v>
      </c>
      <c r="I578" s="159">
        <v>5000</v>
      </c>
    </row>
    <row r="579" spans="1:9" ht="63">
      <c r="A579" s="189">
        <v>565</v>
      </c>
      <c r="B579" s="156" t="s">
        <v>498</v>
      </c>
      <c r="C579" s="39">
        <v>953</v>
      </c>
      <c r="D579" s="39" t="s">
        <v>456</v>
      </c>
      <c r="E579" s="39" t="s">
        <v>499</v>
      </c>
      <c r="F579" s="158"/>
      <c r="G579" s="159">
        <f>G580+G582</f>
        <v>2640</v>
      </c>
      <c r="H579" s="213">
        <f t="shared" ref="H579:I579" si="293">H580+H582</f>
        <v>2640</v>
      </c>
      <c r="I579" s="213">
        <f t="shared" si="293"/>
        <v>2640</v>
      </c>
    </row>
    <row r="580" spans="1:9" ht="31.5">
      <c r="A580" s="209">
        <v>566</v>
      </c>
      <c r="B580" s="212" t="s">
        <v>32</v>
      </c>
      <c r="C580" s="39">
        <v>953</v>
      </c>
      <c r="D580" s="39" t="s">
        <v>456</v>
      </c>
      <c r="E580" s="39" t="s">
        <v>499</v>
      </c>
      <c r="F580" s="211">
        <v>200</v>
      </c>
      <c r="G580" s="213">
        <f>G581</f>
        <v>26.4</v>
      </c>
      <c r="H580" s="213">
        <f t="shared" ref="H580:I580" si="294">H581</f>
        <v>26.4</v>
      </c>
      <c r="I580" s="213">
        <f t="shared" si="294"/>
        <v>26.4</v>
      </c>
    </row>
    <row r="581" spans="1:9" ht="47.25">
      <c r="A581" s="209">
        <v>567</v>
      </c>
      <c r="B581" s="212" t="s">
        <v>33</v>
      </c>
      <c r="C581" s="39">
        <v>953</v>
      </c>
      <c r="D581" s="39" t="s">
        <v>456</v>
      </c>
      <c r="E581" s="39" t="s">
        <v>499</v>
      </c>
      <c r="F581" s="211">
        <v>240</v>
      </c>
      <c r="G581" s="213">
        <v>26.4</v>
      </c>
      <c r="H581" s="213">
        <v>26.4</v>
      </c>
      <c r="I581" s="213">
        <v>26.4</v>
      </c>
    </row>
    <row r="582" spans="1:9" ht="31.5">
      <c r="A582" s="189">
        <v>568</v>
      </c>
      <c r="B582" s="160" t="s">
        <v>209</v>
      </c>
      <c r="C582" s="39">
        <v>953</v>
      </c>
      <c r="D582" s="39" t="s">
        <v>456</v>
      </c>
      <c r="E582" s="39" t="s">
        <v>499</v>
      </c>
      <c r="F582" s="158">
        <v>300</v>
      </c>
      <c r="G582" s="159">
        <f>G583</f>
        <v>2613.6</v>
      </c>
      <c r="H582" s="159">
        <f t="shared" ref="H582:I582" si="295">H583</f>
        <v>2613.6</v>
      </c>
      <c r="I582" s="159">
        <f t="shared" si="295"/>
        <v>2613.6</v>
      </c>
    </row>
    <row r="583" spans="1:9" ht="47.25">
      <c r="A583" s="189">
        <v>569</v>
      </c>
      <c r="B583" s="160" t="s">
        <v>472</v>
      </c>
      <c r="C583" s="39">
        <v>953</v>
      </c>
      <c r="D583" s="39" t="s">
        <v>456</v>
      </c>
      <c r="E583" s="39" t="s">
        <v>499</v>
      </c>
      <c r="F583" s="158">
        <v>320</v>
      </c>
      <c r="G583" s="159">
        <v>2613.6</v>
      </c>
      <c r="H583" s="213">
        <v>2613.6</v>
      </c>
      <c r="I583" s="213">
        <v>2613.6</v>
      </c>
    </row>
    <row r="584" spans="1:9">
      <c r="A584" s="189">
        <v>570</v>
      </c>
      <c r="B584" s="132" t="s">
        <v>222</v>
      </c>
      <c r="C584" s="39">
        <v>953</v>
      </c>
      <c r="D584" s="39" t="s">
        <v>456</v>
      </c>
      <c r="E584" s="39"/>
      <c r="F584" s="123"/>
      <c r="G584" s="131">
        <f>G585</f>
        <v>9345.5</v>
      </c>
      <c r="H584" s="131">
        <f t="shared" ref="H584:I584" si="296">H585</f>
        <v>9345.5</v>
      </c>
      <c r="I584" s="131">
        <f t="shared" si="296"/>
        <v>9345.5</v>
      </c>
    </row>
    <row r="585" spans="1:9" ht="47.25">
      <c r="A585" s="189">
        <v>571</v>
      </c>
      <c r="B585" s="132" t="s">
        <v>203</v>
      </c>
      <c r="C585" s="39">
        <v>953</v>
      </c>
      <c r="D585" s="39" t="s">
        <v>456</v>
      </c>
      <c r="E585" s="39" t="s">
        <v>205</v>
      </c>
      <c r="F585" s="123"/>
      <c r="G585" s="131">
        <f>G601+G586+G596</f>
        <v>9345.5</v>
      </c>
      <c r="H585" s="131">
        <f>H601+H586+H596</f>
        <v>9345.5</v>
      </c>
      <c r="I585" s="131">
        <f>I601+I586+I596</f>
        <v>9345.5</v>
      </c>
    </row>
    <row r="586" spans="1:9" ht="47.25">
      <c r="A586" s="189">
        <v>572</v>
      </c>
      <c r="B586" s="121" t="s">
        <v>228</v>
      </c>
      <c r="C586" s="39">
        <v>953</v>
      </c>
      <c r="D586" s="39" t="s">
        <v>456</v>
      </c>
      <c r="E586" s="39" t="s">
        <v>229</v>
      </c>
      <c r="F586" s="123"/>
      <c r="G586" s="131">
        <f>G587+G592</f>
        <v>1354.8</v>
      </c>
      <c r="H586" s="131">
        <f>H587+H592</f>
        <v>1354.8</v>
      </c>
      <c r="I586" s="131">
        <f>I587+I592</f>
        <v>1354.8</v>
      </c>
    </row>
    <row r="587" spans="1:9" ht="63">
      <c r="A587" s="189">
        <v>573</v>
      </c>
      <c r="B587" s="130" t="s">
        <v>375</v>
      </c>
      <c r="C587" s="39">
        <v>953</v>
      </c>
      <c r="D587" s="39" t="s">
        <v>456</v>
      </c>
      <c r="E587" s="39" t="s">
        <v>230</v>
      </c>
      <c r="F587" s="123"/>
      <c r="G587" s="131">
        <f>G590+G588</f>
        <v>740</v>
      </c>
      <c r="H587" s="213">
        <f t="shared" ref="H587:I587" si="297">H590+H588</f>
        <v>740</v>
      </c>
      <c r="I587" s="213">
        <f t="shared" si="297"/>
        <v>740</v>
      </c>
    </row>
    <row r="588" spans="1:9" ht="31.5">
      <c r="A588" s="209">
        <v>574</v>
      </c>
      <c r="B588" s="212" t="s">
        <v>32</v>
      </c>
      <c r="C588" s="39">
        <v>953</v>
      </c>
      <c r="D588" s="39" t="s">
        <v>456</v>
      </c>
      <c r="E588" s="39" t="s">
        <v>230</v>
      </c>
      <c r="F588" s="211">
        <v>200</v>
      </c>
      <c r="G588" s="213">
        <f>G589</f>
        <v>7.4</v>
      </c>
      <c r="H588" s="213">
        <f t="shared" ref="H588:I588" si="298">H589</f>
        <v>7.4</v>
      </c>
      <c r="I588" s="213">
        <f t="shared" si="298"/>
        <v>7.4</v>
      </c>
    </row>
    <row r="589" spans="1:9" ht="47.25">
      <c r="A589" s="209">
        <v>575</v>
      </c>
      <c r="B589" s="212" t="s">
        <v>33</v>
      </c>
      <c r="C589" s="39">
        <v>953</v>
      </c>
      <c r="D589" s="39" t="s">
        <v>456</v>
      </c>
      <c r="E589" s="39" t="s">
        <v>230</v>
      </c>
      <c r="F589" s="211">
        <v>240</v>
      </c>
      <c r="G589" s="213">
        <v>7.4</v>
      </c>
      <c r="H589" s="213">
        <v>7.4</v>
      </c>
      <c r="I589" s="213">
        <v>7.4</v>
      </c>
    </row>
    <row r="590" spans="1:9" ht="31.5">
      <c r="A590" s="189">
        <v>576</v>
      </c>
      <c r="B590" s="124" t="s">
        <v>209</v>
      </c>
      <c r="C590" s="39">
        <v>953</v>
      </c>
      <c r="D590" s="39" t="s">
        <v>456</v>
      </c>
      <c r="E590" s="39" t="s">
        <v>230</v>
      </c>
      <c r="F590" s="123">
        <v>300</v>
      </c>
      <c r="G590" s="131">
        <f>G591</f>
        <v>732.6</v>
      </c>
      <c r="H590" s="131">
        <f t="shared" ref="H590:I590" si="299">H591</f>
        <v>732.6</v>
      </c>
      <c r="I590" s="131">
        <f t="shared" si="299"/>
        <v>732.6</v>
      </c>
    </row>
    <row r="591" spans="1:9" ht="31.5">
      <c r="A591" s="189">
        <v>577</v>
      </c>
      <c r="B591" s="130" t="s">
        <v>210</v>
      </c>
      <c r="C591" s="39">
        <v>953</v>
      </c>
      <c r="D591" s="39" t="s">
        <v>456</v>
      </c>
      <c r="E591" s="39" t="s">
        <v>230</v>
      </c>
      <c r="F591" s="123">
        <v>310</v>
      </c>
      <c r="G591" s="131">
        <v>732.6</v>
      </c>
      <c r="H591" s="213">
        <v>732.6</v>
      </c>
      <c r="I591" s="213">
        <v>732.6</v>
      </c>
    </row>
    <row r="592" spans="1:9" ht="78.75">
      <c r="A592" s="189">
        <v>578</v>
      </c>
      <c r="B592" s="132" t="s">
        <v>377</v>
      </c>
      <c r="C592" s="39">
        <v>953</v>
      </c>
      <c r="D592" s="39" t="s">
        <v>456</v>
      </c>
      <c r="E592" s="39" t="s">
        <v>231</v>
      </c>
      <c r="F592" s="123"/>
      <c r="G592" s="131">
        <f>G593</f>
        <v>614.79999999999995</v>
      </c>
      <c r="H592" s="131">
        <f t="shared" ref="H592:I592" si="300">H593</f>
        <v>614.79999999999995</v>
      </c>
      <c r="I592" s="131">
        <f t="shared" si="300"/>
        <v>614.79999999999995</v>
      </c>
    </row>
    <row r="593" spans="1:13" ht="31.5">
      <c r="A593" s="189">
        <v>579</v>
      </c>
      <c r="B593" s="124" t="s">
        <v>209</v>
      </c>
      <c r="C593" s="39">
        <v>953</v>
      </c>
      <c r="D593" s="39" t="s">
        <v>456</v>
      </c>
      <c r="E593" s="39" t="s">
        <v>231</v>
      </c>
      <c r="F593" s="123">
        <v>300</v>
      </c>
      <c r="G593" s="131">
        <f>G594+G595</f>
        <v>614.79999999999995</v>
      </c>
      <c r="H593" s="131">
        <f>H594+H595</f>
        <v>614.79999999999995</v>
      </c>
      <c r="I593" s="131">
        <f>I594+I595</f>
        <v>614.79999999999995</v>
      </c>
    </row>
    <row r="594" spans="1:13" ht="31.5">
      <c r="A594" s="189">
        <v>580</v>
      </c>
      <c r="B594" s="130" t="s">
        <v>210</v>
      </c>
      <c r="C594" s="39">
        <v>953</v>
      </c>
      <c r="D594" s="39" t="s">
        <v>456</v>
      </c>
      <c r="E594" s="39" t="s">
        <v>231</v>
      </c>
      <c r="F594" s="123">
        <v>310</v>
      </c>
      <c r="G594" s="131">
        <v>82.8</v>
      </c>
      <c r="H594" s="131">
        <v>82.8</v>
      </c>
      <c r="I594" s="131">
        <v>82.8</v>
      </c>
    </row>
    <row r="595" spans="1:13" ht="31.5">
      <c r="A595" s="189">
        <v>581</v>
      </c>
      <c r="B595" s="124" t="s">
        <v>232</v>
      </c>
      <c r="C595" s="39">
        <v>953</v>
      </c>
      <c r="D595" s="39" t="s">
        <v>456</v>
      </c>
      <c r="E595" s="39" t="s">
        <v>231</v>
      </c>
      <c r="F595" s="123">
        <v>320</v>
      </c>
      <c r="G595" s="131">
        <v>532</v>
      </c>
      <c r="H595" s="131">
        <v>532</v>
      </c>
      <c r="I595" s="131">
        <v>532</v>
      </c>
    </row>
    <row r="596" spans="1:13" ht="31.5">
      <c r="A596" s="189">
        <v>582</v>
      </c>
      <c r="B596" s="130" t="s">
        <v>219</v>
      </c>
      <c r="C596" s="39">
        <v>953</v>
      </c>
      <c r="D596" s="39" t="s">
        <v>456</v>
      </c>
      <c r="E596" s="39" t="s">
        <v>220</v>
      </c>
      <c r="F596" s="123"/>
      <c r="G596" s="131">
        <f>G597+G600</f>
        <v>1025</v>
      </c>
      <c r="H596" s="131">
        <f>H597+H600</f>
        <v>1025</v>
      </c>
      <c r="I596" s="131">
        <f>I597+I600</f>
        <v>1025</v>
      </c>
    </row>
    <row r="597" spans="1:13" ht="47.25">
      <c r="A597" s="189">
        <v>583</v>
      </c>
      <c r="B597" s="133" t="s">
        <v>378</v>
      </c>
      <c r="C597" s="39">
        <v>953</v>
      </c>
      <c r="D597" s="39" t="s">
        <v>456</v>
      </c>
      <c r="E597" s="39" t="s">
        <v>335</v>
      </c>
      <c r="F597" s="123"/>
      <c r="G597" s="131">
        <f>G598</f>
        <v>75</v>
      </c>
      <c r="H597" s="131">
        <f t="shared" ref="H597:I598" si="301">H598</f>
        <v>75</v>
      </c>
      <c r="I597" s="131">
        <f t="shared" si="301"/>
        <v>75</v>
      </c>
    </row>
    <row r="598" spans="1:13" ht="31.5">
      <c r="A598" s="189">
        <v>584</v>
      </c>
      <c r="B598" s="124" t="s">
        <v>209</v>
      </c>
      <c r="C598" s="39">
        <v>953</v>
      </c>
      <c r="D598" s="39" t="s">
        <v>456</v>
      </c>
      <c r="E598" s="39" t="s">
        <v>335</v>
      </c>
      <c r="F598" s="123">
        <v>300</v>
      </c>
      <c r="G598" s="131">
        <f>G599</f>
        <v>75</v>
      </c>
      <c r="H598" s="131">
        <f t="shared" si="301"/>
        <v>75</v>
      </c>
      <c r="I598" s="131">
        <f t="shared" si="301"/>
        <v>75</v>
      </c>
    </row>
    <row r="599" spans="1:13" ht="31.5">
      <c r="A599" s="189">
        <v>585</v>
      </c>
      <c r="B599" s="130" t="s">
        <v>210</v>
      </c>
      <c r="C599" s="39">
        <v>953</v>
      </c>
      <c r="D599" s="39" t="s">
        <v>456</v>
      </c>
      <c r="E599" s="39" t="s">
        <v>335</v>
      </c>
      <c r="F599" s="123">
        <v>310</v>
      </c>
      <c r="G599" s="131">
        <v>75</v>
      </c>
      <c r="H599" s="131">
        <v>75</v>
      </c>
      <c r="I599" s="131">
        <v>75</v>
      </c>
    </row>
    <row r="600" spans="1:13" ht="47.25">
      <c r="A600" s="189">
        <v>586</v>
      </c>
      <c r="B600" s="138" t="s">
        <v>472</v>
      </c>
      <c r="C600" s="39">
        <v>953</v>
      </c>
      <c r="D600" s="39" t="s">
        <v>456</v>
      </c>
      <c r="E600" s="39" t="s">
        <v>335</v>
      </c>
      <c r="F600" s="123">
        <v>320</v>
      </c>
      <c r="G600" s="131">
        <v>950</v>
      </c>
      <c r="H600" s="131">
        <v>950</v>
      </c>
      <c r="I600" s="131">
        <v>950</v>
      </c>
    </row>
    <row r="601" spans="1:13" ht="31.5">
      <c r="A601" s="189">
        <v>587</v>
      </c>
      <c r="B601" s="130" t="s">
        <v>204</v>
      </c>
      <c r="C601" s="39">
        <v>953</v>
      </c>
      <c r="D601" s="39" t="s">
        <v>456</v>
      </c>
      <c r="E601" s="39" t="s">
        <v>206</v>
      </c>
      <c r="F601" s="123"/>
      <c r="G601" s="131">
        <f>G607+G602</f>
        <v>6965.7</v>
      </c>
      <c r="H601" s="131">
        <f>H607+H602</f>
        <v>6965.7</v>
      </c>
      <c r="I601" s="131">
        <f>I607+I602</f>
        <v>6965.7</v>
      </c>
    </row>
    <row r="602" spans="1:13" ht="31.5">
      <c r="A602" s="189">
        <v>588</v>
      </c>
      <c r="B602" s="126" t="s">
        <v>226</v>
      </c>
      <c r="C602" s="39">
        <v>953</v>
      </c>
      <c r="D602" s="39" t="s">
        <v>456</v>
      </c>
      <c r="E602" s="39" t="s">
        <v>227</v>
      </c>
      <c r="F602" s="123"/>
      <c r="G602" s="131">
        <f>G603+G605</f>
        <v>1110.5</v>
      </c>
      <c r="H602" s="131">
        <f>H603+H605</f>
        <v>1110.5</v>
      </c>
      <c r="I602" s="131">
        <f>I603+I605</f>
        <v>1110.5</v>
      </c>
    </row>
    <row r="603" spans="1:13" ht="78.75">
      <c r="A603" s="189">
        <v>589</v>
      </c>
      <c r="B603" s="124" t="s">
        <v>25</v>
      </c>
      <c r="C603" s="39">
        <v>953</v>
      </c>
      <c r="D603" s="39" t="s">
        <v>456</v>
      </c>
      <c r="E603" s="39" t="s">
        <v>227</v>
      </c>
      <c r="F603" s="123">
        <v>100</v>
      </c>
      <c r="G603" s="131">
        <f>G604</f>
        <v>1020.5</v>
      </c>
      <c r="H603" s="131">
        <f t="shared" ref="H603:I603" si="302">H604</f>
        <v>1020.5</v>
      </c>
      <c r="I603" s="131">
        <f t="shared" si="302"/>
        <v>1020.5</v>
      </c>
    </row>
    <row r="604" spans="1:13" ht="31.5">
      <c r="A604" s="189">
        <v>590</v>
      </c>
      <c r="B604" s="124" t="s">
        <v>26</v>
      </c>
      <c r="C604" s="39">
        <v>953</v>
      </c>
      <c r="D604" s="39" t="s">
        <v>456</v>
      </c>
      <c r="E604" s="39" t="s">
        <v>227</v>
      </c>
      <c r="F604" s="123">
        <v>120</v>
      </c>
      <c r="G604" s="131">
        <v>1020.5</v>
      </c>
      <c r="H604" s="147">
        <v>1020.5</v>
      </c>
      <c r="I604" s="147">
        <v>1020.5</v>
      </c>
    </row>
    <row r="605" spans="1:13" ht="31.5">
      <c r="A605" s="189">
        <v>591</v>
      </c>
      <c r="B605" s="124" t="s">
        <v>32</v>
      </c>
      <c r="C605" s="39">
        <v>953</v>
      </c>
      <c r="D605" s="39" t="s">
        <v>456</v>
      </c>
      <c r="E605" s="39" t="s">
        <v>227</v>
      </c>
      <c r="F605" s="123">
        <v>200</v>
      </c>
      <c r="G605" s="131">
        <f>G606</f>
        <v>90</v>
      </c>
      <c r="H605" s="131">
        <f t="shared" ref="H605:I605" si="303">H606</f>
        <v>90</v>
      </c>
      <c r="I605" s="131">
        <f t="shared" si="303"/>
        <v>90</v>
      </c>
    </row>
    <row r="606" spans="1:13" ht="47.25">
      <c r="A606" s="189">
        <v>592</v>
      </c>
      <c r="B606" s="124" t="s">
        <v>33</v>
      </c>
      <c r="C606" s="39">
        <v>953</v>
      </c>
      <c r="D606" s="39" t="s">
        <v>456</v>
      </c>
      <c r="E606" s="39" t="s">
        <v>227</v>
      </c>
      <c r="F606" s="123">
        <v>240</v>
      </c>
      <c r="G606" s="131">
        <v>90</v>
      </c>
      <c r="H606" s="131">
        <v>90</v>
      </c>
      <c r="I606" s="131">
        <v>90</v>
      </c>
    </row>
    <row r="607" spans="1:13" ht="47.25">
      <c r="A607" s="189">
        <v>593</v>
      </c>
      <c r="B607" s="121" t="s">
        <v>223</v>
      </c>
      <c r="C607" s="39">
        <v>953</v>
      </c>
      <c r="D607" s="39" t="s">
        <v>456</v>
      </c>
      <c r="E607" s="39" t="s">
        <v>224</v>
      </c>
      <c r="F607" s="123"/>
      <c r="G607" s="131">
        <f>G608+G610+G612</f>
        <v>5855.2</v>
      </c>
      <c r="H607" s="131">
        <f>H608+H610+H612</f>
        <v>5855.2</v>
      </c>
      <c r="I607" s="131">
        <f>I608+I610+I612</f>
        <v>5855.2</v>
      </c>
      <c r="K607" s="13">
        <v>5855.2</v>
      </c>
      <c r="L607" s="13">
        <v>5855.2</v>
      </c>
      <c r="M607" s="13">
        <v>5855.2</v>
      </c>
    </row>
    <row r="608" spans="1:13" ht="78.75">
      <c r="A608" s="189">
        <v>594</v>
      </c>
      <c r="B608" s="124" t="s">
        <v>25</v>
      </c>
      <c r="C608" s="39">
        <v>953</v>
      </c>
      <c r="D608" s="39" t="s">
        <v>456</v>
      </c>
      <c r="E608" s="39" t="s">
        <v>224</v>
      </c>
      <c r="F608" s="123">
        <v>100</v>
      </c>
      <c r="G608" s="131">
        <f>G609</f>
        <v>5404.28</v>
      </c>
      <c r="H608" s="131">
        <f t="shared" ref="H608:I608" si="304">H609</f>
        <v>5404.28</v>
      </c>
      <c r="I608" s="131">
        <f t="shared" si="304"/>
        <v>5404.28</v>
      </c>
    </row>
    <row r="609" spans="1:9" ht="31.5">
      <c r="A609" s="189">
        <v>595</v>
      </c>
      <c r="B609" s="124" t="s">
        <v>26</v>
      </c>
      <c r="C609" s="39">
        <v>953</v>
      </c>
      <c r="D609" s="39" t="s">
        <v>456</v>
      </c>
      <c r="E609" s="39" t="s">
        <v>224</v>
      </c>
      <c r="F609" s="123">
        <v>120</v>
      </c>
      <c r="G609" s="131">
        <v>5404.28</v>
      </c>
      <c r="H609" s="147">
        <v>5404.28</v>
      </c>
      <c r="I609" s="147">
        <v>5404.28</v>
      </c>
    </row>
    <row r="610" spans="1:9" ht="31.5">
      <c r="A610" s="189">
        <v>596</v>
      </c>
      <c r="B610" s="124" t="s">
        <v>32</v>
      </c>
      <c r="C610" s="39">
        <v>953</v>
      </c>
      <c r="D610" s="39" t="s">
        <v>456</v>
      </c>
      <c r="E610" s="39" t="s">
        <v>224</v>
      </c>
      <c r="F610" s="123">
        <v>200</v>
      </c>
      <c r="G610" s="131">
        <f>G611</f>
        <v>447.92</v>
      </c>
      <c r="H610" s="131">
        <f t="shared" ref="H610:I610" si="305">H611</f>
        <v>447.92</v>
      </c>
      <c r="I610" s="131">
        <f t="shared" si="305"/>
        <v>447.92</v>
      </c>
    </row>
    <row r="611" spans="1:9" ht="47.25">
      <c r="A611" s="189">
        <v>597</v>
      </c>
      <c r="B611" s="124" t="s">
        <v>33</v>
      </c>
      <c r="C611" s="39">
        <v>953</v>
      </c>
      <c r="D611" s="39" t="s">
        <v>456</v>
      </c>
      <c r="E611" s="39" t="s">
        <v>224</v>
      </c>
      <c r="F611" s="123">
        <v>240</v>
      </c>
      <c r="G611" s="131">
        <v>447.92</v>
      </c>
      <c r="H611" s="131">
        <v>447.92</v>
      </c>
      <c r="I611" s="131">
        <v>447.92</v>
      </c>
    </row>
    <row r="612" spans="1:9">
      <c r="A612" s="189">
        <v>598</v>
      </c>
      <c r="B612" s="124" t="s">
        <v>67</v>
      </c>
      <c r="C612" s="39">
        <v>953</v>
      </c>
      <c r="D612" s="39" t="s">
        <v>456</v>
      </c>
      <c r="E612" s="39" t="s">
        <v>224</v>
      </c>
      <c r="F612" s="123">
        <v>800</v>
      </c>
      <c r="G612" s="131">
        <f>G613</f>
        <v>3</v>
      </c>
      <c r="H612" s="131">
        <f t="shared" ref="H612:I612" si="306">H613</f>
        <v>3</v>
      </c>
      <c r="I612" s="131">
        <f t="shared" si="306"/>
        <v>3</v>
      </c>
    </row>
    <row r="613" spans="1:9">
      <c r="A613" s="189">
        <v>599</v>
      </c>
      <c r="B613" s="124" t="s">
        <v>225</v>
      </c>
      <c r="C613" s="39">
        <v>953</v>
      </c>
      <c r="D613" s="39" t="s">
        <v>456</v>
      </c>
      <c r="E613" s="39" t="s">
        <v>224</v>
      </c>
      <c r="F613" s="123">
        <v>850</v>
      </c>
      <c r="G613" s="131">
        <v>3</v>
      </c>
      <c r="H613" s="131">
        <v>3</v>
      </c>
      <c r="I613" s="131">
        <v>3</v>
      </c>
    </row>
    <row r="614" spans="1:9" ht="36.75" customHeight="1">
      <c r="A614" s="189">
        <v>600</v>
      </c>
      <c r="B614" s="77" t="s">
        <v>187</v>
      </c>
      <c r="C614" s="75">
        <v>955</v>
      </c>
      <c r="D614" s="75"/>
      <c r="E614" s="75"/>
      <c r="F614" s="75"/>
      <c r="G614" s="76">
        <f>G615</f>
        <v>1611.82</v>
      </c>
      <c r="H614" s="76">
        <f t="shared" ref="H614:I614" si="307">H615</f>
        <v>1611.82</v>
      </c>
      <c r="I614" s="76">
        <f t="shared" si="307"/>
        <v>1611.82</v>
      </c>
    </row>
    <row r="615" spans="1:9">
      <c r="A615" s="189">
        <v>601</v>
      </c>
      <c r="B615" s="12" t="s">
        <v>56</v>
      </c>
      <c r="C615" s="39">
        <v>955</v>
      </c>
      <c r="D615" s="39" t="s">
        <v>59</v>
      </c>
      <c r="E615" s="123"/>
      <c r="F615" s="123"/>
      <c r="G615" s="131">
        <f>G616</f>
        <v>1611.82</v>
      </c>
      <c r="H615" s="131">
        <f t="shared" ref="H615:I617" si="308">H616</f>
        <v>1611.82</v>
      </c>
      <c r="I615" s="131">
        <f t="shared" si="308"/>
        <v>1611.82</v>
      </c>
    </row>
    <row r="616" spans="1:9" ht="47.25">
      <c r="A616" s="189">
        <v>602</v>
      </c>
      <c r="B616" s="124" t="s">
        <v>18</v>
      </c>
      <c r="C616" s="123">
        <v>955</v>
      </c>
      <c r="D616" s="123" t="s">
        <v>19</v>
      </c>
      <c r="E616" s="123"/>
      <c r="F616" s="123"/>
      <c r="G616" s="131">
        <f>G617</f>
        <v>1611.82</v>
      </c>
      <c r="H616" s="131">
        <f t="shared" si="308"/>
        <v>1611.82</v>
      </c>
      <c r="I616" s="131">
        <f t="shared" si="308"/>
        <v>1611.82</v>
      </c>
    </row>
    <row r="617" spans="1:9" ht="31.5">
      <c r="A617" s="189">
        <v>603</v>
      </c>
      <c r="B617" s="124" t="s">
        <v>36</v>
      </c>
      <c r="C617" s="123">
        <v>955</v>
      </c>
      <c r="D617" s="123" t="s">
        <v>19</v>
      </c>
      <c r="E617" s="123">
        <v>9180000000</v>
      </c>
      <c r="F617" s="123"/>
      <c r="G617" s="131">
        <f>G618</f>
        <v>1611.82</v>
      </c>
      <c r="H617" s="131">
        <f t="shared" si="308"/>
        <v>1611.82</v>
      </c>
      <c r="I617" s="131">
        <f t="shared" si="308"/>
        <v>1611.82</v>
      </c>
    </row>
    <row r="618" spans="1:9" ht="31.5">
      <c r="A618" s="189">
        <v>604</v>
      </c>
      <c r="B618" s="124" t="s">
        <v>188</v>
      </c>
      <c r="C618" s="123">
        <v>955</v>
      </c>
      <c r="D618" s="123" t="s">
        <v>19</v>
      </c>
      <c r="E618" s="123">
        <v>9180000210</v>
      </c>
      <c r="F618" s="123"/>
      <c r="G618" s="131">
        <f>G619+G621+G623</f>
        <v>1611.82</v>
      </c>
      <c r="H618" s="225">
        <f t="shared" ref="H618:I618" si="309">H619+H621+H623</f>
        <v>1611.82</v>
      </c>
      <c r="I618" s="225">
        <f t="shared" si="309"/>
        <v>1611.82</v>
      </c>
    </row>
    <row r="619" spans="1:9" ht="78.75">
      <c r="A619" s="189">
        <v>605</v>
      </c>
      <c r="B619" s="124" t="s">
        <v>25</v>
      </c>
      <c r="C619" s="123">
        <v>955</v>
      </c>
      <c r="D619" s="123" t="s">
        <v>19</v>
      </c>
      <c r="E619" s="123">
        <v>9180000210</v>
      </c>
      <c r="F619" s="123">
        <v>100</v>
      </c>
      <c r="G619" s="131">
        <f>G620</f>
        <v>1401.27</v>
      </c>
      <c r="H619" s="131">
        <f t="shared" ref="H619:I619" si="310">H620</f>
        <v>1401.27</v>
      </c>
      <c r="I619" s="131">
        <f t="shared" si="310"/>
        <v>1401.27</v>
      </c>
    </row>
    <row r="620" spans="1:9" ht="31.5">
      <c r="A620" s="189">
        <v>606</v>
      </c>
      <c r="B620" s="124" t="s">
        <v>26</v>
      </c>
      <c r="C620" s="123">
        <v>955</v>
      </c>
      <c r="D620" s="123" t="s">
        <v>19</v>
      </c>
      <c r="E620" s="123">
        <v>9180000210</v>
      </c>
      <c r="F620" s="123">
        <v>120</v>
      </c>
      <c r="G620" s="131">
        <v>1401.27</v>
      </c>
      <c r="H620" s="147">
        <v>1401.27</v>
      </c>
      <c r="I620" s="147">
        <v>1401.27</v>
      </c>
    </row>
    <row r="621" spans="1:9" ht="31.5">
      <c r="A621" s="189">
        <v>607</v>
      </c>
      <c r="B621" s="124" t="s">
        <v>32</v>
      </c>
      <c r="C621" s="123">
        <v>955</v>
      </c>
      <c r="D621" s="123" t="s">
        <v>19</v>
      </c>
      <c r="E621" s="123">
        <v>9180000210</v>
      </c>
      <c r="F621" s="123">
        <v>200</v>
      </c>
      <c r="G621" s="131">
        <f>G622</f>
        <v>210.05</v>
      </c>
      <c r="H621" s="131">
        <f t="shared" ref="H621:I621" si="311">H622</f>
        <v>210.05</v>
      </c>
      <c r="I621" s="131">
        <f t="shared" si="311"/>
        <v>210.05</v>
      </c>
    </row>
    <row r="622" spans="1:9" ht="47.25">
      <c r="A622" s="189">
        <v>608</v>
      </c>
      <c r="B622" s="124" t="s">
        <v>33</v>
      </c>
      <c r="C622" s="123">
        <v>955</v>
      </c>
      <c r="D622" s="123" t="s">
        <v>19</v>
      </c>
      <c r="E622" s="123">
        <v>9180000210</v>
      </c>
      <c r="F622" s="123">
        <v>240</v>
      </c>
      <c r="G622" s="131">
        <f>210.55-0.5</f>
        <v>210.05</v>
      </c>
      <c r="H622" s="225">
        <f>210.55-0.5</f>
        <v>210.05</v>
      </c>
      <c r="I622" s="225">
        <f>210.55-0.5</f>
        <v>210.05</v>
      </c>
    </row>
    <row r="623" spans="1:9">
      <c r="A623" s="222">
        <v>609</v>
      </c>
      <c r="B623" s="224" t="s">
        <v>67</v>
      </c>
      <c r="C623" s="223">
        <v>955</v>
      </c>
      <c r="D623" s="223" t="s">
        <v>19</v>
      </c>
      <c r="E623" s="223">
        <v>9180000210</v>
      </c>
      <c r="F623" s="223">
        <v>800</v>
      </c>
      <c r="G623" s="225">
        <f>G624</f>
        <v>0.5</v>
      </c>
      <c r="H623" s="225">
        <f t="shared" ref="H623:I623" si="312">H624</f>
        <v>0.5</v>
      </c>
      <c r="I623" s="225">
        <f t="shared" si="312"/>
        <v>0.5</v>
      </c>
    </row>
    <row r="624" spans="1:9">
      <c r="A624" s="222">
        <v>610</v>
      </c>
      <c r="B624" s="224" t="s">
        <v>225</v>
      </c>
      <c r="C624" s="223">
        <v>955</v>
      </c>
      <c r="D624" s="223" t="s">
        <v>19</v>
      </c>
      <c r="E624" s="223">
        <v>9180000210</v>
      </c>
      <c r="F624" s="223">
        <v>850</v>
      </c>
      <c r="G624" s="225">
        <v>0.5</v>
      </c>
      <c r="H624" s="225">
        <v>0.5</v>
      </c>
      <c r="I624" s="225">
        <v>0.5</v>
      </c>
    </row>
    <row r="625" spans="1:9">
      <c r="A625" s="189">
        <v>611</v>
      </c>
      <c r="B625" s="78" t="s">
        <v>189</v>
      </c>
      <c r="C625" s="75">
        <v>957</v>
      </c>
      <c r="D625" s="75"/>
      <c r="E625" s="75"/>
      <c r="F625" s="75"/>
      <c r="G625" s="76">
        <f>G626</f>
        <v>6666.9</v>
      </c>
      <c r="H625" s="76">
        <f t="shared" ref="H625:I627" si="313">H626</f>
        <v>6666.9</v>
      </c>
      <c r="I625" s="76">
        <f t="shared" si="313"/>
        <v>6666.9</v>
      </c>
    </row>
    <row r="626" spans="1:9">
      <c r="A626" s="189">
        <v>612</v>
      </c>
      <c r="B626" s="12" t="s">
        <v>56</v>
      </c>
      <c r="C626" s="39">
        <v>957</v>
      </c>
      <c r="D626" s="39" t="s">
        <v>59</v>
      </c>
      <c r="E626" s="39"/>
      <c r="F626" s="39"/>
      <c r="G626" s="53">
        <f>G627</f>
        <v>6666.9</v>
      </c>
      <c r="H626" s="53">
        <f t="shared" si="313"/>
        <v>6666.9</v>
      </c>
      <c r="I626" s="53">
        <f t="shared" si="313"/>
        <v>6666.9</v>
      </c>
    </row>
    <row r="627" spans="1:9" ht="63">
      <c r="A627" s="189">
        <v>613</v>
      </c>
      <c r="B627" s="124" t="s">
        <v>243</v>
      </c>
      <c r="C627" s="39">
        <v>957</v>
      </c>
      <c r="D627" s="39" t="s">
        <v>459</v>
      </c>
      <c r="E627" s="39"/>
      <c r="F627" s="39"/>
      <c r="G627" s="53">
        <f>G628</f>
        <v>6666.9</v>
      </c>
      <c r="H627" s="53">
        <f t="shared" si="313"/>
        <v>6666.9</v>
      </c>
      <c r="I627" s="53">
        <f t="shared" si="313"/>
        <v>6666.9</v>
      </c>
    </row>
    <row r="628" spans="1:9" ht="31.5">
      <c r="A628" s="189">
        <v>614</v>
      </c>
      <c r="B628" s="124" t="s">
        <v>336</v>
      </c>
      <c r="C628" s="39">
        <v>957</v>
      </c>
      <c r="D628" s="39" t="s">
        <v>459</v>
      </c>
      <c r="E628" s="39"/>
      <c r="F628" s="39"/>
      <c r="G628" s="53">
        <f>G629+G636+G639</f>
        <v>6666.9</v>
      </c>
      <c r="H628" s="53">
        <f>H629+H636+H639</f>
        <v>6666.9</v>
      </c>
      <c r="I628" s="53">
        <f>I629+I636+I639</f>
        <v>6666.9</v>
      </c>
    </row>
    <row r="629" spans="1:9" ht="63">
      <c r="A629" s="189">
        <v>615</v>
      </c>
      <c r="B629" s="121" t="s">
        <v>339</v>
      </c>
      <c r="C629" s="39">
        <v>957</v>
      </c>
      <c r="D629" s="39" t="s">
        <v>459</v>
      </c>
      <c r="E629" s="39">
        <v>8110000210</v>
      </c>
      <c r="F629" s="39"/>
      <c r="G629" s="53">
        <f>G630+G632+G634</f>
        <v>4314.2199999999993</v>
      </c>
      <c r="H629" s="53">
        <f t="shared" ref="H629:I629" si="314">H630+H632+H634</f>
        <v>4314.2199999999993</v>
      </c>
      <c r="I629" s="53">
        <f t="shared" si="314"/>
        <v>4314.2199999999993</v>
      </c>
    </row>
    <row r="630" spans="1:9" ht="78.75">
      <c r="A630" s="189">
        <v>616</v>
      </c>
      <c r="B630" s="124" t="s">
        <v>25</v>
      </c>
      <c r="C630" s="39">
        <v>957</v>
      </c>
      <c r="D630" s="39" t="s">
        <v>459</v>
      </c>
      <c r="E630" s="39">
        <v>8110000210</v>
      </c>
      <c r="F630" s="39">
        <v>100</v>
      </c>
      <c r="G630" s="53">
        <f>G631</f>
        <v>1857.48</v>
      </c>
      <c r="H630" s="53">
        <f t="shared" ref="H630:I630" si="315">H631</f>
        <v>1857.48</v>
      </c>
      <c r="I630" s="53">
        <f t="shared" si="315"/>
        <v>1857.48</v>
      </c>
    </row>
    <row r="631" spans="1:9" ht="31.5">
      <c r="A631" s="189">
        <v>617</v>
      </c>
      <c r="B631" s="124" t="s">
        <v>26</v>
      </c>
      <c r="C631" s="39">
        <v>957</v>
      </c>
      <c r="D631" s="39" t="s">
        <v>459</v>
      </c>
      <c r="E631" s="39">
        <v>8110000210</v>
      </c>
      <c r="F631" s="39">
        <v>120</v>
      </c>
      <c r="G631" s="53">
        <v>1857.48</v>
      </c>
      <c r="H631" s="53">
        <v>1857.48</v>
      </c>
      <c r="I631" s="53">
        <v>1857.48</v>
      </c>
    </row>
    <row r="632" spans="1:9" ht="31.5">
      <c r="A632" s="189">
        <v>618</v>
      </c>
      <c r="B632" s="124" t="s">
        <v>32</v>
      </c>
      <c r="C632" s="39">
        <v>957</v>
      </c>
      <c r="D632" s="39" t="s">
        <v>459</v>
      </c>
      <c r="E632" s="39">
        <v>8110000210</v>
      </c>
      <c r="F632" s="39">
        <v>200</v>
      </c>
      <c r="G632" s="53">
        <f>G633</f>
        <v>2456.2399999999998</v>
      </c>
      <c r="H632" s="53">
        <f t="shared" ref="H632:I632" si="316">H633</f>
        <v>2456.2399999999998</v>
      </c>
      <c r="I632" s="53">
        <f t="shared" si="316"/>
        <v>2456.2399999999998</v>
      </c>
    </row>
    <row r="633" spans="1:9" ht="47.25">
      <c r="A633" s="189">
        <v>619</v>
      </c>
      <c r="B633" s="124" t="s">
        <v>33</v>
      </c>
      <c r="C633" s="39">
        <v>957</v>
      </c>
      <c r="D633" s="39" t="s">
        <v>459</v>
      </c>
      <c r="E633" s="39">
        <v>8110000210</v>
      </c>
      <c r="F633" s="39">
        <v>240</v>
      </c>
      <c r="G633" s="53">
        <f>2456.74-0.5</f>
        <v>2456.2399999999998</v>
      </c>
      <c r="H633" s="53">
        <f t="shared" ref="H633:I633" si="317">2456.74-0.5</f>
        <v>2456.2399999999998</v>
      </c>
      <c r="I633" s="53">
        <f t="shared" si="317"/>
        <v>2456.2399999999998</v>
      </c>
    </row>
    <row r="634" spans="1:9">
      <c r="A634" s="222">
        <v>620</v>
      </c>
      <c r="B634" s="224" t="s">
        <v>67</v>
      </c>
      <c r="C634" s="39">
        <v>957</v>
      </c>
      <c r="D634" s="39" t="s">
        <v>459</v>
      </c>
      <c r="E634" s="39">
        <v>8110000210</v>
      </c>
      <c r="F634" s="39">
        <v>800</v>
      </c>
      <c r="G634" s="53">
        <f>G635</f>
        <v>0.5</v>
      </c>
      <c r="H634" s="53">
        <f t="shared" ref="H634:I634" si="318">H635</f>
        <v>0.5</v>
      </c>
      <c r="I634" s="53">
        <f t="shared" si="318"/>
        <v>0.5</v>
      </c>
    </row>
    <row r="635" spans="1:9">
      <c r="A635" s="222">
        <v>621</v>
      </c>
      <c r="B635" s="224" t="s">
        <v>225</v>
      </c>
      <c r="C635" s="39">
        <v>957</v>
      </c>
      <c r="D635" s="39" t="s">
        <v>459</v>
      </c>
      <c r="E635" s="39">
        <v>8110000210</v>
      </c>
      <c r="F635" s="39">
        <v>850</v>
      </c>
      <c r="G635" s="53">
        <v>0.5</v>
      </c>
      <c r="H635" s="53">
        <v>0.5</v>
      </c>
      <c r="I635" s="53">
        <v>0.5</v>
      </c>
    </row>
    <row r="636" spans="1:9">
      <c r="A636" s="189">
        <v>622</v>
      </c>
      <c r="B636" s="124" t="s">
        <v>337</v>
      </c>
      <c r="C636" s="39">
        <v>957</v>
      </c>
      <c r="D636" s="39" t="s">
        <v>459</v>
      </c>
      <c r="E636" s="39">
        <v>8110000230</v>
      </c>
      <c r="F636" s="39"/>
      <c r="G636" s="53">
        <f>G637</f>
        <v>1105.6300000000001</v>
      </c>
      <c r="H636" s="53">
        <f t="shared" ref="H636:I636" si="319">H637</f>
        <v>1105.6300000000001</v>
      </c>
      <c r="I636" s="53">
        <f t="shared" si="319"/>
        <v>1105.6300000000001</v>
      </c>
    </row>
    <row r="637" spans="1:9" ht="78.75">
      <c r="A637" s="189">
        <v>623</v>
      </c>
      <c r="B637" s="124" t="s">
        <v>25</v>
      </c>
      <c r="C637" s="39">
        <v>957</v>
      </c>
      <c r="D637" s="39" t="s">
        <v>459</v>
      </c>
      <c r="E637" s="39">
        <v>8110000230</v>
      </c>
      <c r="F637" s="39">
        <v>100</v>
      </c>
      <c r="G637" s="53">
        <f>G638</f>
        <v>1105.6300000000001</v>
      </c>
      <c r="H637" s="53">
        <f t="shared" ref="H637:I637" si="320">H638</f>
        <v>1105.6300000000001</v>
      </c>
      <c r="I637" s="53">
        <f t="shared" si="320"/>
        <v>1105.6300000000001</v>
      </c>
    </row>
    <row r="638" spans="1:9" ht="31.5">
      <c r="A638" s="189">
        <v>624</v>
      </c>
      <c r="B638" s="124" t="s">
        <v>26</v>
      </c>
      <c r="C638" s="39">
        <v>957</v>
      </c>
      <c r="D638" s="39" t="s">
        <v>459</v>
      </c>
      <c r="E638" s="39">
        <v>8110000230</v>
      </c>
      <c r="F638" s="39">
        <v>120</v>
      </c>
      <c r="G638" s="53">
        <v>1105.6300000000001</v>
      </c>
      <c r="H638" s="53">
        <v>1105.6300000000001</v>
      </c>
      <c r="I638" s="53">
        <v>1105.6300000000001</v>
      </c>
    </row>
    <row r="639" spans="1:9">
      <c r="A639" s="189">
        <v>625</v>
      </c>
      <c r="B639" s="121" t="s">
        <v>338</v>
      </c>
      <c r="C639" s="123">
        <v>957</v>
      </c>
      <c r="D639" s="123" t="s">
        <v>459</v>
      </c>
      <c r="E639" s="123">
        <v>8110000240</v>
      </c>
      <c r="F639" s="123"/>
      <c r="G639" s="131">
        <f>G640</f>
        <v>1247.05</v>
      </c>
      <c r="H639" s="131">
        <f t="shared" ref="H639:I639" si="321">H640</f>
        <v>1247.05</v>
      </c>
      <c r="I639" s="131">
        <f t="shared" si="321"/>
        <v>1247.05</v>
      </c>
    </row>
    <row r="640" spans="1:9" ht="78.75">
      <c r="A640" s="189">
        <v>626</v>
      </c>
      <c r="B640" s="124" t="s">
        <v>25</v>
      </c>
      <c r="C640" s="123">
        <v>957</v>
      </c>
      <c r="D640" s="123" t="s">
        <v>459</v>
      </c>
      <c r="E640" s="123">
        <v>8110000240</v>
      </c>
      <c r="F640" s="123">
        <v>100</v>
      </c>
      <c r="G640" s="131">
        <f>G641</f>
        <v>1247.05</v>
      </c>
      <c r="H640" s="131">
        <f t="shared" ref="H640:I640" si="322">H641</f>
        <v>1247.05</v>
      </c>
      <c r="I640" s="131">
        <f t="shared" si="322"/>
        <v>1247.05</v>
      </c>
    </row>
    <row r="641" spans="1:9" ht="31.5">
      <c r="A641" s="189">
        <v>627</v>
      </c>
      <c r="B641" s="124" t="s">
        <v>26</v>
      </c>
      <c r="C641" s="123">
        <v>957</v>
      </c>
      <c r="D641" s="123" t="s">
        <v>459</v>
      </c>
      <c r="E641" s="123">
        <v>8110000240</v>
      </c>
      <c r="F641" s="123">
        <v>120</v>
      </c>
      <c r="G641" s="131">
        <v>1247.05</v>
      </c>
      <c r="H641" s="147">
        <v>1247.05</v>
      </c>
      <c r="I641" s="147">
        <v>1247.05</v>
      </c>
    </row>
    <row r="642" spans="1:9">
      <c r="A642" s="189">
        <v>628</v>
      </c>
      <c r="B642" s="137" t="s">
        <v>296</v>
      </c>
      <c r="C642" s="123"/>
      <c r="D642" s="123"/>
      <c r="E642" s="123"/>
      <c r="F642" s="123"/>
      <c r="G642" s="131"/>
      <c r="H642" s="53">
        <f>19412.9+2700</f>
        <v>22112.9</v>
      </c>
      <c r="I642" s="53">
        <f>49167.12</f>
        <v>49167.12</v>
      </c>
    </row>
    <row r="643" spans="1:9">
      <c r="A643" s="189">
        <v>629</v>
      </c>
      <c r="B643" s="79" t="s">
        <v>235</v>
      </c>
      <c r="C643" s="48"/>
      <c r="D643" s="48"/>
      <c r="E643" s="48"/>
      <c r="F643" s="48"/>
      <c r="G643" s="49">
        <f>G17+G105+G225+G238+G255+G267+G279+G305+G334+G434+G540+G548+G614+G625</f>
        <v>892253.82</v>
      </c>
      <c r="H643" s="49">
        <f>H17+H105+H225+H238+H255+H267+H279+H305+H334+H434+H540+H548+H614+H625+H642</f>
        <v>880220.06</v>
      </c>
      <c r="I643" s="49">
        <f>I17+I105+I225+I238+I255+I267+I279+I305+I334+I434+I540+I548+I614+I625+I642</f>
        <v>892474.28</v>
      </c>
    </row>
    <row r="644" spans="1:9">
      <c r="C644" s="57"/>
      <c r="D644" s="57"/>
      <c r="E644" s="57"/>
    </row>
    <row r="645" spans="1:9">
      <c r="H645" s="42">
        <f>H642/H643*100</f>
        <v>2.5122013238371323</v>
      </c>
      <c r="I645" s="42">
        <f>I642/I643*100</f>
        <v>5.5090797686629136</v>
      </c>
    </row>
  </sheetData>
  <mergeCells count="2">
    <mergeCell ref="A9:I9"/>
    <mergeCell ref="A10:I10"/>
  </mergeCells>
  <pageMargins left="0.15748031496062992" right="0.19685039370078741" top="0.74803149606299213" bottom="0.35433070866141736" header="0.31496062992125984" footer="0.31496062992125984"/>
  <pageSetup paperSize="9" scale="75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335"/>
  <sheetViews>
    <sheetView tabSelected="1" view="pageBreakPreview" zoomScale="95" zoomScaleSheetLayoutView="95" workbookViewId="0">
      <selection activeCell="E6" sqref="E6"/>
    </sheetView>
  </sheetViews>
  <sheetFormatPr defaultRowHeight="15.75"/>
  <cols>
    <col min="1" max="1" width="5.85546875" style="95" customWidth="1"/>
    <col min="2" max="2" width="70.140625" style="56" customWidth="1"/>
    <col min="3" max="3" width="13.5703125" style="45" customWidth="1"/>
    <col min="4" max="4" width="8.42578125" style="45" customWidth="1"/>
    <col min="5" max="5" width="9.5703125" style="45" customWidth="1"/>
    <col min="6" max="6" width="16.28515625" style="45" customWidth="1"/>
    <col min="7" max="8" width="17.5703125" style="45" customWidth="1"/>
    <col min="9" max="16384" width="9.140625" style="13"/>
  </cols>
  <sheetData>
    <row r="1" spans="1:8">
      <c r="E1" s="119" t="s">
        <v>460</v>
      </c>
    </row>
    <row r="2" spans="1:8">
      <c r="E2" s="118" t="s">
        <v>429</v>
      </c>
    </row>
    <row r="3" spans="1:8">
      <c r="E3" s="118" t="s">
        <v>430</v>
      </c>
    </row>
    <row r="4" spans="1:8">
      <c r="E4" s="118" t="s">
        <v>482</v>
      </c>
    </row>
    <row r="5" spans="1:8">
      <c r="E5" s="118" t="s">
        <v>483</v>
      </c>
    </row>
    <row r="6" spans="1:8">
      <c r="E6" s="118" t="s">
        <v>549</v>
      </c>
    </row>
    <row r="7" spans="1:8">
      <c r="E7" s="118"/>
    </row>
    <row r="8" spans="1:8" ht="65.25" customHeight="1">
      <c r="A8" s="275" t="s">
        <v>547</v>
      </c>
      <c r="B8" s="275"/>
      <c r="C8" s="275"/>
      <c r="D8" s="275"/>
      <c r="E8" s="275"/>
      <c r="F8" s="275"/>
      <c r="G8" s="275"/>
      <c r="H8" s="275"/>
    </row>
    <row r="9" spans="1:8">
      <c r="A9" s="14"/>
      <c r="B9" s="43"/>
      <c r="C9" s="44"/>
      <c r="D9" s="44"/>
      <c r="E9" s="44"/>
      <c r="G9" s="280" t="s">
        <v>0</v>
      </c>
      <c r="H9" s="280"/>
    </row>
    <row r="10" spans="1:8" ht="47.25">
      <c r="A10" s="1" t="s">
        <v>1</v>
      </c>
      <c r="B10" s="10" t="s">
        <v>2</v>
      </c>
      <c r="C10" s="2" t="s">
        <v>5</v>
      </c>
      <c r="D10" s="2" t="s">
        <v>6</v>
      </c>
      <c r="E10" s="2" t="s">
        <v>236</v>
      </c>
      <c r="F10" s="15" t="s">
        <v>14</v>
      </c>
      <c r="G10" s="15" t="s">
        <v>15</v>
      </c>
      <c r="H10" s="15" t="s">
        <v>485</v>
      </c>
    </row>
    <row r="11" spans="1:8">
      <c r="A11" s="3"/>
      <c r="B11" s="11" t="s">
        <v>7</v>
      </c>
      <c r="C11" s="2" t="s">
        <v>8</v>
      </c>
      <c r="D11" s="2" t="s">
        <v>9</v>
      </c>
      <c r="E11" s="2" t="s">
        <v>10</v>
      </c>
      <c r="F11" s="2" t="s">
        <v>11</v>
      </c>
      <c r="G11" s="86">
        <v>6</v>
      </c>
      <c r="H11" s="86">
        <v>7</v>
      </c>
    </row>
    <row r="12" spans="1:8" ht="31.5">
      <c r="A12" s="87">
        <v>1</v>
      </c>
      <c r="B12" s="30" t="s">
        <v>299</v>
      </c>
      <c r="C12" s="48" t="str">
        <f>'приложение 6'!E551</f>
        <v>0 100000000</v>
      </c>
      <c r="D12" s="48"/>
      <c r="E12" s="48"/>
      <c r="F12" s="228">
        <f>F13+F18+F23+F24+F27</f>
        <v>61109.599999999999</v>
      </c>
      <c r="G12" s="228">
        <f t="shared" ref="G12:H12" si="0">G13+G18+G23+G24+G27</f>
        <v>61109.599999999999</v>
      </c>
      <c r="H12" s="228">
        <f t="shared" si="0"/>
        <v>61109.599999999999</v>
      </c>
    </row>
    <row r="13" spans="1:8" ht="31.5">
      <c r="A13" s="87">
        <v>2</v>
      </c>
      <c r="B13" s="4" t="s">
        <v>228</v>
      </c>
      <c r="C13" s="63" t="str">
        <f>'приложение 6'!E586</f>
        <v>0 110000000</v>
      </c>
      <c r="D13" s="63"/>
      <c r="E13" s="63"/>
      <c r="F13" s="64">
        <f>F15+F16+F17+F14</f>
        <v>1354.8000000000002</v>
      </c>
      <c r="G13" s="64">
        <f t="shared" ref="G13:H13" si="1">G15+G16+G17+G14</f>
        <v>1354.8000000000002</v>
      </c>
      <c r="H13" s="64">
        <f t="shared" si="1"/>
        <v>1354.8000000000002</v>
      </c>
    </row>
    <row r="14" spans="1:8">
      <c r="A14" s="251">
        <v>3</v>
      </c>
      <c r="B14" s="281" t="s">
        <v>376</v>
      </c>
      <c r="C14" s="248" t="str">
        <f>'приложение 6'!E587</f>
        <v>0 110080010</v>
      </c>
      <c r="D14" s="211">
        <v>240</v>
      </c>
      <c r="E14" s="211" t="s">
        <v>456</v>
      </c>
      <c r="F14" s="213">
        <f>'приложение 6'!G589</f>
        <v>7.4</v>
      </c>
      <c r="G14" s="213">
        <f>'приложение 6'!H589</f>
        <v>7.4</v>
      </c>
      <c r="H14" s="213">
        <f>'приложение 6'!I589</f>
        <v>7.4</v>
      </c>
    </row>
    <row r="15" spans="1:8" ht="34.5" customHeight="1">
      <c r="A15" s="253"/>
      <c r="B15" s="282"/>
      <c r="C15" s="250"/>
      <c r="D15" s="177">
        <f>'приложение 6'!F591</f>
        <v>310</v>
      </c>
      <c r="E15" s="177" t="str">
        <f>'приложение 6'!D591</f>
        <v>10 06</v>
      </c>
      <c r="F15" s="159">
        <f>'приложение 6'!G591</f>
        <v>732.6</v>
      </c>
      <c r="G15" s="175">
        <f>'приложение 6'!H591</f>
        <v>732.6</v>
      </c>
      <c r="H15" s="175">
        <f>'приложение 6'!I591</f>
        <v>732.6</v>
      </c>
    </row>
    <row r="16" spans="1:8">
      <c r="A16" s="263">
        <v>4</v>
      </c>
      <c r="B16" s="276" t="s">
        <v>364</v>
      </c>
      <c r="C16" s="261" t="str">
        <f>'приложение 6'!E592</f>
        <v>0 110080020</v>
      </c>
      <c r="D16" s="86">
        <f>'приложение 6'!F594</f>
        <v>310</v>
      </c>
      <c r="E16" s="86" t="str">
        <f>'приложение 6'!D594</f>
        <v>10 06</v>
      </c>
      <c r="F16" s="47">
        <f>'приложение 6'!G594</f>
        <v>82.8</v>
      </c>
      <c r="G16" s="175">
        <f>'приложение 6'!H594</f>
        <v>82.8</v>
      </c>
      <c r="H16" s="175">
        <f>'приложение 6'!I594</f>
        <v>82.8</v>
      </c>
    </row>
    <row r="17" spans="1:8">
      <c r="A17" s="278"/>
      <c r="B17" s="277"/>
      <c r="C17" s="279"/>
      <c r="D17" s="86">
        <f>'приложение 6'!F595</f>
        <v>320</v>
      </c>
      <c r="E17" s="86" t="str">
        <f>'приложение 6'!D595</f>
        <v>10 06</v>
      </c>
      <c r="F17" s="47">
        <f>'приложение 6'!G595</f>
        <v>532</v>
      </c>
      <c r="G17" s="175">
        <f>'приложение 6'!H595</f>
        <v>532</v>
      </c>
      <c r="H17" s="175">
        <f>'приложение 6'!I595</f>
        <v>532</v>
      </c>
    </row>
    <row r="18" spans="1:8">
      <c r="A18" s="87">
        <v>5</v>
      </c>
      <c r="B18" s="96" t="s">
        <v>219</v>
      </c>
      <c r="C18" s="63" t="str">
        <f>'приложение 6'!E569</f>
        <v>0 120000000</v>
      </c>
      <c r="D18" s="63"/>
      <c r="E18" s="63"/>
      <c r="F18" s="64">
        <f>F19+F20+F21+F22</f>
        <v>1193.5999999999999</v>
      </c>
      <c r="G18" s="64">
        <f t="shared" ref="G18:H18" si="2">G19+G20+G21+G22</f>
        <v>1193.5999999999999</v>
      </c>
      <c r="H18" s="64">
        <f t="shared" si="2"/>
        <v>1193.5999999999999</v>
      </c>
    </row>
    <row r="19" spans="1:8">
      <c r="A19" s="263">
        <v>6</v>
      </c>
      <c r="B19" s="272" t="s">
        <v>221</v>
      </c>
      <c r="C19" s="261" t="str">
        <f>'приложение 6'!E571</f>
        <v>0 120006400</v>
      </c>
      <c r="D19" s="177">
        <f>'приложение 6'!F572</f>
        <v>120</v>
      </c>
      <c r="E19" s="86" t="str">
        <f>'приложение 6'!D572</f>
        <v>10 03</v>
      </c>
      <c r="F19" s="47">
        <f>'приложение 6'!G572</f>
        <v>20.82</v>
      </c>
      <c r="G19" s="175">
        <f>'приложение 6'!H572</f>
        <v>20.82</v>
      </c>
      <c r="H19" s="175">
        <f>'приложение 6'!I572</f>
        <v>20.82</v>
      </c>
    </row>
    <row r="20" spans="1:8">
      <c r="A20" s="263"/>
      <c r="B20" s="277"/>
      <c r="C20" s="279"/>
      <c r="D20" s="177">
        <f>'приложение 6'!F574</f>
        <v>240</v>
      </c>
      <c r="E20" s="47" t="str">
        <f>'приложение 6'!D574</f>
        <v>10 03</v>
      </c>
      <c r="F20" s="47">
        <f>'приложение 6'!G574</f>
        <v>147.78</v>
      </c>
      <c r="G20" s="175">
        <f>'приложение 6'!H574</f>
        <v>147.78</v>
      </c>
      <c r="H20" s="175">
        <f>'приложение 6'!I574</f>
        <v>147.78</v>
      </c>
    </row>
    <row r="21" spans="1:8">
      <c r="A21" s="263">
        <v>7</v>
      </c>
      <c r="B21" s="274" t="s">
        <v>378</v>
      </c>
      <c r="C21" s="261" t="str">
        <f>'приложение 6'!E597</f>
        <v>0 120080030</v>
      </c>
      <c r="D21" s="86">
        <v>310</v>
      </c>
      <c r="E21" s="86" t="str">
        <f>'приложение 6'!D604</f>
        <v>10 06</v>
      </c>
      <c r="F21" s="47">
        <f>'приложение 6'!G599</f>
        <v>75</v>
      </c>
      <c r="G21" s="175">
        <f>'приложение 6'!H599</f>
        <v>75</v>
      </c>
      <c r="H21" s="175">
        <f>'приложение 6'!I599</f>
        <v>75</v>
      </c>
    </row>
    <row r="22" spans="1:8">
      <c r="A22" s="263"/>
      <c r="B22" s="274"/>
      <c r="C22" s="261"/>
      <c r="D22" s="86">
        <v>320</v>
      </c>
      <c r="E22" s="103" t="s">
        <v>456</v>
      </c>
      <c r="F22" s="47">
        <f>'приложение 6'!G600</f>
        <v>950</v>
      </c>
      <c r="G22" s="175">
        <f>'приложение 6'!H600</f>
        <v>950</v>
      </c>
      <c r="H22" s="175">
        <f>'приложение 6'!I600</f>
        <v>950</v>
      </c>
    </row>
    <row r="23" spans="1:8" ht="31.5">
      <c r="A23" s="87">
        <v>8</v>
      </c>
      <c r="B23" s="96" t="s">
        <v>300</v>
      </c>
      <c r="C23" s="63" t="s">
        <v>301</v>
      </c>
      <c r="D23" s="63"/>
      <c r="E23" s="63"/>
      <c r="F23" s="63">
        <v>0</v>
      </c>
      <c r="G23" s="172">
        <v>0</v>
      </c>
      <c r="H23" s="172">
        <v>0</v>
      </c>
    </row>
    <row r="24" spans="1:8" ht="31.5">
      <c r="A24" s="87">
        <v>9</v>
      </c>
      <c r="B24" s="4" t="s">
        <v>213</v>
      </c>
      <c r="C24" s="63" t="s">
        <v>214</v>
      </c>
      <c r="D24" s="63"/>
      <c r="E24" s="63"/>
      <c r="F24" s="64">
        <f>F25+F26</f>
        <v>43465.5</v>
      </c>
      <c r="G24" s="64">
        <f t="shared" ref="G24:H24" si="3">G25+G26</f>
        <v>43465.5</v>
      </c>
      <c r="H24" s="64">
        <f t="shared" si="3"/>
        <v>43465.5</v>
      </c>
    </row>
    <row r="25" spans="1:8" ht="78.75">
      <c r="A25" s="157">
        <v>10</v>
      </c>
      <c r="B25" s="156" t="s">
        <v>215</v>
      </c>
      <c r="C25" s="158" t="str">
        <f>'приложение 6'!E561</f>
        <v>0 140001510</v>
      </c>
      <c r="D25" s="86">
        <f>'приложение 6'!F563</f>
        <v>610</v>
      </c>
      <c r="E25" s="86" t="str">
        <f>'приложение 6'!D563</f>
        <v>10 02</v>
      </c>
      <c r="F25" s="47">
        <f>'приложение 6'!G563</f>
        <v>43441.5</v>
      </c>
      <c r="G25" s="175">
        <f>'приложение 6'!H563</f>
        <v>43441.5</v>
      </c>
      <c r="H25" s="175">
        <f>'приложение 6'!I563</f>
        <v>43441.5</v>
      </c>
    </row>
    <row r="26" spans="1:8" ht="31.5">
      <c r="A26" s="87">
        <v>11</v>
      </c>
      <c r="B26" s="10" t="s">
        <v>233</v>
      </c>
      <c r="C26" s="86" t="str">
        <f>'приложение 6'!E564</f>
        <v>0 140000070</v>
      </c>
      <c r="D26" s="86">
        <f>'приложение 6'!F566</f>
        <v>610</v>
      </c>
      <c r="E26" s="86" t="str">
        <f>'приложение 6'!D566</f>
        <v>10 02</v>
      </c>
      <c r="F26" s="47">
        <f>'приложение 6'!G566</f>
        <v>24</v>
      </c>
      <c r="G26" s="175">
        <f>'приложение 6'!H566</f>
        <v>24</v>
      </c>
      <c r="H26" s="175">
        <f>'приложение 6'!I566</f>
        <v>24</v>
      </c>
    </row>
    <row r="27" spans="1:8" ht="31.5">
      <c r="A27" s="87">
        <v>12</v>
      </c>
      <c r="B27" s="96" t="s">
        <v>204</v>
      </c>
      <c r="C27" s="63" t="str">
        <f>'приложение 6'!E601</f>
        <v>0 150000000</v>
      </c>
      <c r="D27" s="63"/>
      <c r="E27" s="63"/>
      <c r="F27" s="64">
        <f>F29+F30+F31+F32+F33+F35+F37+F34+F28+F36</f>
        <v>15095.699999999999</v>
      </c>
      <c r="G27" s="64">
        <f t="shared" ref="G27:H27" si="4">G29+G30+G31+G32+G33+G35+G37+G34+G28+G36</f>
        <v>15095.699999999999</v>
      </c>
      <c r="H27" s="64">
        <f t="shared" si="4"/>
        <v>15095.699999999999</v>
      </c>
    </row>
    <row r="28" spans="1:8">
      <c r="A28" s="251">
        <v>13</v>
      </c>
      <c r="B28" s="254" t="s">
        <v>207</v>
      </c>
      <c r="C28" s="248" t="str">
        <f>'приложение 6'!E557</f>
        <v>0 150001110</v>
      </c>
      <c r="D28" s="211">
        <v>240</v>
      </c>
      <c r="E28" s="211" t="s">
        <v>202</v>
      </c>
      <c r="F28" s="213">
        <f>'приложение 6'!G555</f>
        <v>4.9000000000000004</v>
      </c>
      <c r="G28" s="213">
        <f>'приложение 6'!H555</f>
        <v>4.9000000000000004</v>
      </c>
      <c r="H28" s="213">
        <f>'приложение 6'!I555</f>
        <v>4.9000000000000004</v>
      </c>
    </row>
    <row r="29" spans="1:8" ht="34.5" customHeight="1">
      <c r="A29" s="253"/>
      <c r="B29" s="256"/>
      <c r="C29" s="250"/>
      <c r="D29" s="211">
        <f>'приложение 6'!F557</f>
        <v>310</v>
      </c>
      <c r="E29" s="86" t="str">
        <f>'приложение 6'!D556</f>
        <v>10 01</v>
      </c>
      <c r="F29" s="47">
        <f>'приложение 6'!G557</f>
        <v>485.1</v>
      </c>
      <c r="G29" s="175">
        <f>'приложение 6'!H557</f>
        <v>485.1</v>
      </c>
      <c r="H29" s="175">
        <f>'приложение 6'!I557</f>
        <v>485.1</v>
      </c>
    </row>
    <row r="30" spans="1:8">
      <c r="A30" s="251">
        <v>14</v>
      </c>
      <c r="B30" s="273" t="s">
        <v>226</v>
      </c>
      <c r="C30" s="261" t="str">
        <f>'приложение 6'!E602</f>
        <v>0 150000060</v>
      </c>
      <c r="D30" s="177">
        <f>'приложение 6'!F604</f>
        <v>120</v>
      </c>
      <c r="E30" s="86" t="str">
        <f>'приложение 6'!D602</f>
        <v>10 06</v>
      </c>
      <c r="F30" s="47">
        <f>'приложение 6'!G604</f>
        <v>1020.5</v>
      </c>
      <c r="G30" s="175">
        <f>'приложение 6'!H604</f>
        <v>1020.5</v>
      </c>
      <c r="H30" s="175">
        <f>'приложение 6'!I604</f>
        <v>1020.5</v>
      </c>
    </row>
    <row r="31" spans="1:8">
      <c r="A31" s="252"/>
      <c r="B31" s="273"/>
      <c r="C31" s="261"/>
      <c r="D31" s="146">
        <f>'приложение 6'!F606</f>
        <v>240</v>
      </c>
      <c r="E31" s="146" t="str">
        <f>'приложение 6'!D603</f>
        <v>10 06</v>
      </c>
      <c r="F31" s="147">
        <f>'приложение 6'!G606</f>
        <v>90</v>
      </c>
      <c r="G31" s="175">
        <f>'приложение 6'!H606</f>
        <v>90</v>
      </c>
      <c r="H31" s="175">
        <f>'приложение 6'!I606</f>
        <v>90</v>
      </c>
    </row>
    <row r="32" spans="1:8">
      <c r="A32" s="263">
        <v>15</v>
      </c>
      <c r="B32" s="262" t="s">
        <v>223</v>
      </c>
      <c r="C32" s="261" t="str">
        <f>'приложение 6'!E607</f>
        <v>0 150000210</v>
      </c>
      <c r="D32" s="86">
        <f>'приложение 6'!F609</f>
        <v>120</v>
      </c>
      <c r="E32" s="86" t="str">
        <f>'приложение 6'!D604</f>
        <v>10 06</v>
      </c>
      <c r="F32" s="47">
        <f>'приложение 6'!G609</f>
        <v>5404.28</v>
      </c>
      <c r="G32" s="175">
        <f>'приложение 6'!H609</f>
        <v>5404.28</v>
      </c>
      <c r="H32" s="175">
        <f>'приложение 6'!I609</f>
        <v>5404.28</v>
      </c>
    </row>
    <row r="33" spans="1:8">
      <c r="A33" s="263"/>
      <c r="B33" s="262"/>
      <c r="C33" s="261"/>
      <c r="D33" s="86">
        <f>'приложение 6'!F611</f>
        <v>240</v>
      </c>
      <c r="E33" s="86" t="str">
        <f>'приложение 6'!D611</f>
        <v>10 06</v>
      </c>
      <c r="F33" s="47">
        <f>'приложение 6'!G611</f>
        <v>447.92</v>
      </c>
      <c r="G33" s="175">
        <f>'приложение 6'!H611</f>
        <v>447.92</v>
      </c>
      <c r="H33" s="175">
        <f>'приложение 6'!I611</f>
        <v>447.92</v>
      </c>
    </row>
    <row r="34" spans="1:8">
      <c r="A34" s="263"/>
      <c r="B34" s="262"/>
      <c r="C34" s="261"/>
      <c r="D34" s="157">
        <f>'приложение 6'!F613</f>
        <v>850</v>
      </c>
      <c r="E34" s="157" t="str">
        <f>'приложение 6'!D613</f>
        <v>10 06</v>
      </c>
      <c r="F34" s="178">
        <f>'приложение 6'!G613</f>
        <v>3</v>
      </c>
      <c r="G34" s="178">
        <f>'приложение 6'!H613</f>
        <v>3</v>
      </c>
      <c r="H34" s="178">
        <f>'приложение 6'!I613</f>
        <v>3</v>
      </c>
    </row>
    <row r="35" spans="1:8" ht="63">
      <c r="A35" s="242">
        <v>16</v>
      </c>
      <c r="B35" s="241" t="s">
        <v>496</v>
      </c>
      <c r="C35" s="158" t="str">
        <f>'приложение 6'!E578</f>
        <v>0 150080080</v>
      </c>
      <c r="D35" s="158">
        <f>'приложение 6'!F578</f>
        <v>320</v>
      </c>
      <c r="E35" s="158" t="str">
        <f>'приложение 6'!D578</f>
        <v>10 06</v>
      </c>
      <c r="F35" s="159">
        <f>'приложение 6'!G578</f>
        <v>5000</v>
      </c>
      <c r="G35" s="175">
        <f>'приложение 6'!H578</f>
        <v>5000</v>
      </c>
      <c r="H35" s="175">
        <f>'приложение 6'!I578</f>
        <v>5000</v>
      </c>
    </row>
    <row r="36" spans="1:8">
      <c r="A36" s="252">
        <v>17</v>
      </c>
      <c r="B36" s="255" t="s">
        <v>498</v>
      </c>
      <c r="C36" s="248" t="str">
        <f>'приложение 6'!E583</f>
        <v>0 150080090</v>
      </c>
      <c r="D36" s="211">
        <v>240</v>
      </c>
      <c r="E36" s="211" t="s">
        <v>456</v>
      </c>
      <c r="F36" s="213">
        <f>'приложение 6'!G581</f>
        <v>26.4</v>
      </c>
      <c r="G36" s="213">
        <f>'приложение 6'!H581</f>
        <v>26.4</v>
      </c>
      <c r="H36" s="213">
        <f>'приложение 6'!I581</f>
        <v>26.4</v>
      </c>
    </row>
    <row r="37" spans="1:8" ht="37.5" customHeight="1">
      <c r="A37" s="253"/>
      <c r="B37" s="256"/>
      <c r="C37" s="250"/>
      <c r="D37" s="158">
        <f>'приложение 6'!F583</f>
        <v>320</v>
      </c>
      <c r="E37" s="158" t="str">
        <f>'приложение 6'!D583</f>
        <v>10 06</v>
      </c>
      <c r="F37" s="159">
        <f>'приложение 6'!G583</f>
        <v>2613.6</v>
      </c>
      <c r="G37" s="175">
        <f>'приложение 6'!H583</f>
        <v>2613.6</v>
      </c>
      <c r="H37" s="175">
        <f>'приложение 6'!I583</f>
        <v>2613.6</v>
      </c>
    </row>
    <row r="38" spans="1:8" ht="31.5">
      <c r="A38" s="87">
        <v>18</v>
      </c>
      <c r="B38" s="30" t="s">
        <v>396</v>
      </c>
      <c r="C38" s="86" t="str">
        <f>'приложение 6'!E241</f>
        <v>0 200000000</v>
      </c>
      <c r="D38" s="86"/>
      <c r="E38" s="86"/>
      <c r="F38" s="228">
        <f>F39+F44+F50+F56+F68</f>
        <v>96287.700000000012</v>
      </c>
      <c r="G38" s="228">
        <f t="shared" ref="G38:H38" si="5">G39+G44+G50+G56+G68</f>
        <v>87554.72</v>
      </c>
      <c r="H38" s="228">
        <f t="shared" si="5"/>
        <v>87554.72</v>
      </c>
    </row>
    <row r="39" spans="1:8">
      <c r="A39" s="87">
        <v>19</v>
      </c>
      <c r="B39" s="4" t="s">
        <v>146</v>
      </c>
      <c r="C39" s="63" t="str">
        <f>'приложение 6'!E480</f>
        <v>0 210000000</v>
      </c>
      <c r="D39" s="63"/>
      <c r="E39" s="63"/>
      <c r="F39" s="64">
        <f>F40+F41+F43</f>
        <v>16697.949999999997</v>
      </c>
      <c r="G39" s="64">
        <f t="shared" ref="G39:H39" si="6">G40+G41+G43</f>
        <v>16697.949999999997</v>
      </c>
      <c r="H39" s="64">
        <f t="shared" si="6"/>
        <v>16697.949999999997</v>
      </c>
    </row>
    <row r="40" spans="1:8" ht="47.25">
      <c r="A40" s="157">
        <v>20</v>
      </c>
      <c r="B40" s="161" t="s">
        <v>148</v>
      </c>
      <c r="C40" s="158" t="str">
        <f>'приложение 6'!E481</f>
        <v>0 210000610</v>
      </c>
      <c r="D40" s="86">
        <v>610</v>
      </c>
      <c r="E40" s="103" t="s">
        <v>454</v>
      </c>
      <c r="F40" s="47">
        <f>'приложение 6'!G483</f>
        <v>10867.26</v>
      </c>
      <c r="G40" s="175">
        <f>'приложение 6'!H483</f>
        <v>10867.26</v>
      </c>
      <c r="H40" s="175">
        <f>'приложение 6'!I483</f>
        <v>10867.26</v>
      </c>
    </row>
    <row r="41" spans="1:8">
      <c r="A41" s="263">
        <v>21</v>
      </c>
      <c r="B41" s="272" t="s">
        <v>165</v>
      </c>
      <c r="C41" s="261" t="str">
        <f>'приложение 6'!E484</f>
        <v>0 210000620</v>
      </c>
      <c r="D41" s="261">
        <v>610</v>
      </c>
      <c r="E41" s="261" t="s">
        <v>454</v>
      </c>
      <c r="F41" s="271">
        <f>'приложение 6'!G486</f>
        <v>2965.7</v>
      </c>
      <c r="G41" s="271">
        <f>'приложение 6'!H486</f>
        <v>2965.7</v>
      </c>
      <c r="H41" s="271">
        <f>'приложение 6'!I486</f>
        <v>2965.7</v>
      </c>
    </row>
    <row r="42" spans="1:8">
      <c r="A42" s="263"/>
      <c r="B42" s="272"/>
      <c r="C42" s="261"/>
      <c r="D42" s="261"/>
      <c r="E42" s="261"/>
      <c r="F42" s="271"/>
      <c r="G42" s="271"/>
      <c r="H42" s="271"/>
    </row>
    <row r="43" spans="1:8" ht="31.5">
      <c r="A43" s="87">
        <v>22</v>
      </c>
      <c r="B43" s="161" t="s">
        <v>154</v>
      </c>
      <c r="C43" s="158" t="str">
        <f>'приложение 6'!E487</f>
        <v>0 210000630</v>
      </c>
      <c r="D43" s="86">
        <v>610</v>
      </c>
      <c r="E43" s="103" t="s">
        <v>454</v>
      </c>
      <c r="F43" s="47">
        <f>'приложение 6'!G489</f>
        <v>2864.99</v>
      </c>
      <c r="G43" s="159">
        <f>'приложение 6'!H489</f>
        <v>2864.99</v>
      </c>
      <c r="H43" s="159">
        <f>'приложение 6'!I489</f>
        <v>2864.99</v>
      </c>
    </row>
    <row r="44" spans="1:8">
      <c r="A44" s="87">
        <v>23</v>
      </c>
      <c r="B44" s="4" t="s">
        <v>127</v>
      </c>
      <c r="C44" s="63" t="s">
        <v>129</v>
      </c>
      <c r="D44" s="63"/>
      <c r="E44" s="63"/>
      <c r="F44" s="64">
        <f>F45+F46+F48+F49+F47</f>
        <v>2352.81</v>
      </c>
      <c r="G44" s="64">
        <f t="shared" ref="G44:H44" si="7">G45+G46+G48+G49+G47</f>
        <v>2352.81</v>
      </c>
      <c r="H44" s="64">
        <f t="shared" si="7"/>
        <v>2352.81</v>
      </c>
    </row>
    <row r="45" spans="1:8">
      <c r="A45" s="251">
        <v>24</v>
      </c>
      <c r="B45" s="257" t="s">
        <v>130</v>
      </c>
      <c r="C45" s="248" t="str">
        <f>'приложение 6'!E244</f>
        <v>0 220000610</v>
      </c>
      <c r="D45" s="86">
        <v>110</v>
      </c>
      <c r="E45" s="103" t="s">
        <v>190</v>
      </c>
      <c r="F45" s="47">
        <f>'приложение 6'!G245</f>
        <v>1277.77</v>
      </c>
      <c r="G45" s="159">
        <f>'приложение 6'!H245</f>
        <v>1277.77</v>
      </c>
      <c r="H45" s="159">
        <f>'приложение 6'!I245</f>
        <v>1277.77</v>
      </c>
    </row>
    <row r="46" spans="1:8">
      <c r="A46" s="252"/>
      <c r="B46" s="258"/>
      <c r="C46" s="249"/>
      <c r="D46" s="142">
        <v>240</v>
      </c>
      <c r="E46" s="158" t="s">
        <v>501</v>
      </c>
      <c r="F46" s="143">
        <f>'приложение 6'!G247</f>
        <v>847.44</v>
      </c>
      <c r="G46" s="159">
        <f>'приложение 6'!H247</f>
        <v>847.44</v>
      </c>
      <c r="H46" s="159">
        <f>'приложение 6'!I247</f>
        <v>847.44</v>
      </c>
    </row>
    <row r="47" spans="1:8">
      <c r="A47" s="253"/>
      <c r="B47" s="259"/>
      <c r="C47" s="250"/>
      <c r="D47" s="223">
        <v>850</v>
      </c>
      <c r="E47" s="223" t="s">
        <v>190</v>
      </c>
      <c r="F47" s="225">
        <f>'приложение 6'!G249</f>
        <v>2</v>
      </c>
      <c r="G47" s="225">
        <f>'приложение 6'!H249</f>
        <v>2</v>
      </c>
      <c r="H47" s="225">
        <f>'приложение 6'!I249</f>
        <v>2</v>
      </c>
    </row>
    <row r="48" spans="1:8">
      <c r="A48" s="251">
        <v>25</v>
      </c>
      <c r="B48" s="260" t="s">
        <v>133</v>
      </c>
      <c r="C48" s="261" t="str">
        <f>'приложение 6'!E250</f>
        <v>0 220075190</v>
      </c>
      <c r="D48" s="86">
        <v>110</v>
      </c>
      <c r="E48" s="104" t="s">
        <v>190</v>
      </c>
      <c r="F48" s="47">
        <f>'приложение 6'!G252</f>
        <v>186.73</v>
      </c>
      <c r="G48" s="159">
        <f>'приложение 6'!H252</f>
        <v>186.73</v>
      </c>
      <c r="H48" s="159">
        <f>'приложение 6'!I252</f>
        <v>186.73</v>
      </c>
    </row>
    <row r="49" spans="1:8">
      <c r="A49" s="252"/>
      <c r="B49" s="260"/>
      <c r="C49" s="261"/>
      <c r="D49" s="142">
        <v>240</v>
      </c>
      <c r="E49" s="143" t="s">
        <v>480</v>
      </c>
      <c r="F49" s="143">
        <f>'приложение 6'!G254</f>
        <v>38.869999999999997</v>
      </c>
      <c r="G49" s="159">
        <f>'приложение 6'!H254</f>
        <v>38.869999999999997</v>
      </c>
      <c r="H49" s="159">
        <f>'приложение 6'!I254</f>
        <v>38.869999999999997</v>
      </c>
    </row>
    <row r="50" spans="1:8">
      <c r="A50" s="87">
        <v>26</v>
      </c>
      <c r="B50" s="97" t="s">
        <v>150</v>
      </c>
      <c r="C50" s="63" t="s">
        <v>151</v>
      </c>
      <c r="D50" s="63"/>
      <c r="E50" s="63"/>
      <c r="F50" s="64">
        <f>F52+F53+F54+F55+F51</f>
        <v>36510.480000000003</v>
      </c>
      <c r="G50" s="64">
        <f t="shared" ref="G50:H50" si="8">G52+G53+G54+G55+G51</f>
        <v>36334.239999999998</v>
      </c>
      <c r="H50" s="64">
        <f t="shared" si="8"/>
        <v>36334.239999999998</v>
      </c>
    </row>
    <row r="51" spans="1:8" ht="31.5">
      <c r="A51" s="189">
        <v>27</v>
      </c>
      <c r="B51" s="192" t="s">
        <v>522</v>
      </c>
      <c r="C51" s="195" t="str">
        <f>'приложение 7'!C55</f>
        <v>0 2300S4810</v>
      </c>
      <c r="D51" s="195">
        <v>610</v>
      </c>
      <c r="E51" s="195" t="s">
        <v>465</v>
      </c>
      <c r="F51" s="64">
        <f>'приложение 6'!G441</f>
        <v>8.08</v>
      </c>
      <c r="G51" s="64">
        <f>'приложение 6'!H441</f>
        <v>0</v>
      </c>
      <c r="H51" s="64">
        <f>'приложение 6'!I441</f>
        <v>0</v>
      </c>
    </row>
    <row r="52" spans="1:8" ht="47.25">
      <c r="A52" s="157">
        <v>28</v>
      </c>
      <c r="B52" s="161" t="s">
        <v>152</v>
      </c>
      <c r="C52" s="158" t="str">
        <f>'приложение 6'!E491</f>
        <v>0 230000640</v>
      </c>
      <c r="D52" s="86">
        <v>610</v>
      </c>
      <c r="E52" s="103" t="s">
        <v>454</v>
      </c>
      <c r="F52" s="47">
        <f>'приложение 6'!G493</f>
        <v>11396.21</v>
      </c>
      <c r="G52" s="159">
        <f>'приложение 6'!H493</f>
        <v>11396.21</v>
      </c>
      <c r="H52" s="159">
        <f>'приложение 6'!I493</f>
        <v>11396.21</v>
      </c>
    </row>
    <row r="53" spans="1:8" ht="47.25">
      <c r="A53" s="157">
        <v>29</v>
      </c>
      <c r="B53" s="161" t="s">
        <v>162</v>
      </c>
      <c r="C53" s="158" t="str">
        <f>'приложение 6'!E494</f>
        <v>0 230000650</v>
      </c>
      <c r="D53" s="86">
        <v>610</v>
      </c>
      <c r="E53" s="103" t="s">
        <v>454</v>
      </c>
      <c r="F53" s="47">
        <f>'приложение 6'!G496</f>
        <v>21682.05</v>
      </c>
      <c r="G53" s="159">
        <f>'приложение 6'!H496</f>
        <v>21682.05</v>
      </c>
      <c r="H53" s="159">
        <f>'приложение 6'!I496</f>
        <v>21682.05</v>
      </c>
    </row>
    <row r="54" spans="1:8" ht="31.5">
      <c r="A54" s="87">
        <v>30</v>
      </c>
      <c r="B54" s="162" t="s">
        <v>167</v>
      </c>
      <c r="C54" s="158" t="str">
        <f>'приложение 6'!E497</f>
        <v>0 230000690</v>
      </c>
      <c r="D54" s="86">
        <v>610</v>
      </c>
      <c r="E54" s="103" t="s">
        <v>454</v>
      </c>
      <c r="F54" s="47">
        <f>'приложение 6'!G499</f>
        <v>3255.98</v>
      </c>
      <c r="G54" s="159">
        <f>'приложение 6'!H499</f>
        <v>3255.98</v>
      </c>
      <c r="H54" s="159">
        <f>'приложение 6'!I499</f>
        <v>3255.98</v>
      </c>
    </row>
    <row r="55" spans="1:8" ht="31.5">
      <c r="A55" s="189">
        <v>31</v>
      </c>
      <c r="B55" s="192" t="s">
        <v>522</v>
      </c>
      <c r="C55" s="191" t="str">
        <f>'приложение 6'!E441</f>
        <v>0 2300S4810</v>
      </c>
      <c r="D55" s="191">
        <v>610</v>
      </c>
      <c r="E55" s="191" t="s">
        <v>454</v>
      </c>
      <c r="F55" s="190">
        <f>'приложение 6'!G502</f>
        <v>168.16</v>
      </c>
      <c r="G55" s="190">
        <f>'приложение 6'!H502</f>
        <v>0</v>
      </c>
      <c r="H55" s="190">
        <f>'приложение 6'!I502</f>
        <v>0</v>
      </c>
    </row>
    <row r="56" spans="1:8" ht="31.5">
      <c r="A56" s="87">
        <v>32</v>
      </c>
      <c r="B56" s="4" t="s">
        <v>138</v>
      </c>
      <c r="C56" s="63" t="s">
        <v>139</v>
      </c>
      <c r="D56" s="63"/>
      <c r="E56" s="63"/>
      <c r="F56" s="64">
        <f>F57+F58+F59+F60+F61+F62+F63+F64+F65+F66+F67</f>
        <v>40067.33</v>
      </c>
      <c r="G56" s="64">
        <f t="shared" ref="G56:H56" si="9">G57+G58+G59+G60+G61+G62+G63+G64+G65+G66+G67</f>
        <v>31510.589999999997</v>
      </c>
      <c r="H56" s="64">
        <f t="shared" si="9"/>
        <v>31510.589999999997</v>
      </c>
    </row>
    <row r="57" spans="1:8" ht="31.5">
      <c r="A57" s="157">
        <v>33</v>
      </c>
      <c r="B57" s="156" t="s">
        <v>140</v>
      </c>
      <c r="C57" s="158" t="str">
        <f>'приложение 6'!E443</f>
        <v>0 240000610</v>
      </c>
      <c r="D57" s="86">
        <v>610</v>
      </c>
      <c r="E57" s="103" t="s">
        <v>431</v>
      </c>
      <c r="F57" s="47">
        <f>'приложение 6'!G445</f>
        <v>24563.89</v>
      </c>
      <c r="G57" s="159">
        <f>'приложение 6'!H445</f>
        <v>24563.89</v>
      </c>
      <c r="H57" s="159">
        <f>'приложение 6'!I445</f>
        <v>24563.89</v>
      </c>
    </row>
    <row r="58" spans="1:8" ht="47.25">
      <c r="A58" s="87">
        <v>34</v>
      </c>
      <c r="B58" s="10" t="s">
        <v>176</v>
      </c>
      <c r="C58" s="86" t="str">
        <f>'приложение 6'!E504</f>
        <v>0 240051440</v>
      </c>
      <c r="D58" s="86">
        <v>610</v>
      </c>
      <c r="E58" s="103" t="s">
        <v>454</v>
      </c>
      <c r="F58" s="47">
        <f>'приложение 6'!G506</f>
        <v>11.8</v>
      </c>
      <c r="G58" s="159">
        <f>'приложение 6'!H506</f>
        <v>0</v>
      </c>
      <c r="H58" s="159">
        <f>'приложение 6'!I506</f>
        <v>0</v>
      </c>
    </row>
    <row r="59" spans="1:8" ht="31.5">
      <c r="A59" s="87">
        <v>35</v>
      </c>
      <c r="B59" s="10" t="s">
        <v>171</v>
      </c>
      <c r="C59" s="86" t="str">
        <f>'приложение 6'!E507</f>
        <v>0 240000660</v>
      </c>
      <c r="D59" s="86">
        <v>610</v>
      </c>
      <c r="E59" s="103" t="s">
        <v>454</v>
      </c>
      <c r="F59" s="47">
        <f>'приложение 6'!G509</f>
        <v>350</v>
      </c>
      <c r="G59" s="159">
        <f>'приложение 6'!H509</f>
        <v>350</v>
      </c>
      <c r="H59" s="159">
        <f>'приложение 6'!I509</f>
        <v>350</v>
      </c>
    </row>
    <row r="60" spans="1:8" ht="47.25">
      <c r="A60" s="87">
        <v>36</v>
      </c>
      <c r="B60" s="10" t="s">
        <v>173</v>
      </c>
      <c r="C60" s="86" t="str">
        <f>'приложение 6'!E510</f>
        <v>0 2400S4880</v>
      </c>
      <c r="D60" s="86">
        <v>610</v>
      </c>
      <c r="E60" s="103" t="s">
        <v>454</v>
      </c>
      <c r="F60" s="47">
        <f>'приложение 6'!G512</f>
        <v>100</v>
      </c>
      <c r="G60" s="159">
        <f>'приложение 6'!H512</f>
        <v>0</v>
      </c>
      <c r="H60" s="159">
        <f>'приложение 6'!I512</f>
        <v>0</v>
      </c>
    </row>
    <row r="61" spans="1:8" ht="47.25">
      <c r="A61" s="87">
        <v>37</v>
      </c>
      <c r="B61" s="10" t="s">
        <v>173</v>
      </c>
      <c r="C61" s="86" t="str">
        <f>'приложение 6'!E515</f>
        <v>0 2400L1440</v>
      </c>
      <c r="D61" s="86">
        <v>610</v>
      </c>
      <c r="E61" s="103" t="s">
        <v>454</v>
      </c>
      <c r="F61" s="47">
        <f>'приложение 6'!G515</f>
        <v>50</v>
      </c>
      <c r="G61" s="159">
        <f>'приложение 6'!H515</f>
        <v>0</v>
      </c>
      <c r="H61" s="159">
        <f>'приложение 6'!I515</f>
        <v>0</v>
      </c>
    </row>
    <row r="62" spans="1:8">
      <c r="A62" s="263">
        <v>38</v>
      </c>
      <c r="B62" s="262" t="s">
        <v>170</v>
      </c>
      <c r="C62" s="261" t="str">
        <f>'приложение 6'!E519</f>
        <v>0 240000610</v>
      </c>
      <c r="D62" s="86">
        <v>110</v>
      </c>
      <c r="E62" s="103" t="s">
        <v>455</v>
      </c>
      <c r="F62" s="47">
        <f>'приложение 6'!G521</f>
        <v>3510.29</v>
      </c>
      <c r="G62" s="159">
        <f>'приложение 6'!H521</f>
        <v>3510.29</v>
      </c>
      <c r="H62" s="159">
        <f>'приложение 6'!I521</f>
        <v>3510.29</v>
      </c>
    </row>
    <row r="63" spans="1:8">
      <c r="A63" s="263"/>
      <c r="B63" s="262"/>
      <c r="C63" s="261"/>
      <c r="D63" s="86">
        <v>240</v>
      </c>
      <c r="E63" s="103" t="s">
        <v>455</v>
      </c>
      <c r="F63" s="47">
        <f>'приложение 6'!G523</f>
        <v>623.26</v>
      </c>
      <c r="G63" s="159">
        <f>'приложение 6'!H523</f>
        <v>623.26</v>
      </c>
      <c r="H63" s="159">
        <f>'приложение 6'!I523</f>
        <v>623.26</v>
      </c>
    </row>
    <row r="64" spans="1:8">
      <c r="A64" s="263"/>
      <c r="B64" s="262"/>
      <c r="C64" s="261"/>
      <c r="D64" s="142">
        <v>850</v>
      </c>
      <c r="E64" s="142" t="s">
        <v>455</v>
      </c>
      <c r="F64" s="143">
        <f>'приложение 6'!G525</f>
        <v>2</v>
      </c>
      <c r="G64" s="159">
        <f>'приложение 6'!H525</f>
        <v>2</v>
      </c>
      <c r="H64" s="159">
        <f>'приложение 6'!I525</f>
        <v>2</v>
      </c>
    </row>
    <row r="65" spans="1:8" ht="47.25">
      <c r="A65" s="157">
        <v>39</v>
      </c>
      <c r="B65" s="90" t="s">
        <v>493</v>
      </c>
      <c r="C65" s="158" t="str">
        <f>'приложение 6'!E528</f>
        <v>0 240080040</v>
      </c>
      <c r="D65" s="158">
        <v>610</v>
      </c>
      <c r="E65" s="158" t="s">
        <v>502</v>
      </c>
      <c r="F65" s="159">
        <f>'приложение 6'!G528</f>
        <v>8394.94</v>
      </c>
      <c r="G65" s="159">
        <f>'приложение 6'!H528</f>
        <v>0</v>
      </c>
      <c r="H65" s="159">
        <f>'приложение 6'!I528</f>
        <v>0</v>
      </c>
    </row>
    <row r="66" spans="1:8">
      <c r="A66" s="251">
        <v>40</v>
      </c>
      <c r="B66" s="254" t="s">
        <v>503</v>
      </c>
      <c r="C66" s="248" t="s">
        <v>492</v>
      </c>
      <c r="D66" s="158">
        <v>110</v>
      </c>
      <c r="E66" s="159">
        <f>'приложение 6'!G545</f>
        <v>2245.85</v>
      </c>
      <c r="F66" s="159">
        <f>'приложение 6'!G545</f>
        <v>2245.85</v>
      </c>
      <c r="G66" s="175">
        <f>'приложение 6'!H545</f>
        <v>2245.85</v>
      </c>
      <c r="H66" s="175">
        <f>'приложение 6'!I545</f>
        <v>2245.85</v>
      </c>
    </row>
    <row r="67" spans="1:8">
      <c r="A67" s="253"/>
      <c r="B67" s="256"/>
      <c r="C67" s="250"/>
      <c r="D67" s="158">
        <v>240</v>
      </c>
      <c r="E67" s="159">
        <f>'приложение 6'!G547</f>
        <v>215.3</v>
      </c>
      <c r="F67" s="159">
        <f>'приложение 6'!G547</f>
        <v>215.3</v>
      </c>
      <c r="G67" s="175">
        <f>'приложение 6'!H547</f>
        <v>215.3</v>
      </c>
      <c r="H67" s="175">
        <f>'приложение 6'!I547</f>
        <v>215.3</v>
      </c>
    </row>
    <row r="68" spans="1:8">
      <c r="A68" s="87">
        <v>41</v>
      </c>
      <c r="B68" s="4" t="s">
        <v>548</v>
      </c>
      <c r="C68" s="86" t="s">
        <v>397</v>
      </c>
      <c r="D68" s="86"/>
      <c r="E68" s="86"/>
      <c r="F68" s="47">
        <f>F69</f>
        <v>659.13</v>
      </c>
      <c r="G68" s="159">
        <f t="shared" ref="G68:H68" si="10">G69</f>
        <v>659.13</v>
      </c>
      <c r="H68" s="159">
        <f t="shared" si="10"/>
        <v>659.13</v>
      </c>
    </row>
    <row r="69" spans="1:8" ht="31.5">
      <c r="A69" s="87">
        <v>42</v>
      </c>
      <c r="B69" s="85" t="s">
        <v>401</v>
      </c>
      <c r="C69" s="86" t="str">
        <f>'приложение 6'!E530</f>
        <v>0 250094800</v>
      </c>
      <c r="D69" s="86">
        <v>610</v>
      </c>
      <c r="E69" s="103" t="s">
        <v>455</v>
      </c>
      <c r="F69" s="47">
        <f>'приложение 6'!G532</f>
        <v>659.13</v>
      </c>
      <c r="G69" s="159">
        <f>'приложение 6'!H532</f>
        <v>659.13</v>
      </c>
      <c r="H69" s="159">
        <f>'приложение 6'!I532</f>
        <v>659.13</v>
      </c>
    </row>
    <row r="70" spans="1:8" ht="47.25">
      <c r="A70" s="87">
        <v>43</v>
      </c>
      <c r="B70" s="30" t="s">
        <v>302</v>
      </c>
      <c r="C70" s="48" t="s">
        <v>110</v>
      </c>
      <c r="D70" s="63"/>
      <c r="E70" s="63"/>
      <c r="F70" s="229">
        <f>F71+F78+F87+F92</f>
        <v>465002.98</v>
      </c>
      <c r="G70" s="229">
        <f t="shared" ref="G70:H70" si="11">G71+G78+G87+G92</f>
        <v>464334.27999999997</v>
      </c>
      <c r="H70" s="229">
        <f t="shared" si="11"/>
        <v>464334.27999999997</v>
      </c>
    </row>
    <row r="71" spans="1:8">
      <c r="A71" s="87">
        <v>44</v>
      </c>
      <c r="B71" s="4" t="s">
        <v>303</v>
      </c>
      <c r="C71" s="63" t="s">
        <v>304</v>
      </c>
      <c r="D71" s="63"/>
      <c r="E71" s="63"/>
      <c r="F71" s="64">
        <f>F72+F73+F74+F75+F76+F77</f>
        <v>160320.65999999997</v>
      </c>
      <c r="G71" s="64">
        <f t="shared" ref="G71:H71" si="12">G72+G73+G74+G75+G76+G77</f>
        <v>163484.28999999998</v>
      </c>
      <c r="H71" s="64">
        <f t="shared" si="12"/>
        <v>163484.28999999998</v>
      </c>
    </row>
    <row r="72" spans="1:8" ht="31.5">
      <c r="A72" s="170">
        <v>45</v>
      </c>
      <c r="B72" s="169" t="s">
        <v>140</v>
      </c>
      <c r="C72" s="171" t="str">
        <f>'приложение 6'!E339</f>
        <v>0 310000610</v>
      </c>
      <c r="D72" s="63">
        <v>610</v>
      </c>
      <c r="E72" s="105" t="s">
        <v>452</v>
      </c>
      <c r="F72" s="64">
        <f>'приложение 6'!G341</f>
        <v>74141.789999999994</v>
      </c>
      <c r="G72" s="64">
        <f>'приложение 6'!H341</f>
        <v>74141.789999999994</v>
      </c>
      <c r="H72" s="64">
        <f>'приложение 6'!I341</f>
        <v>74141.789999999994</v>
      </c>
    </row>
    <row r="73" spans="1:8" ht="126">
      <c r="A73" s="87">
        <v>46</v>
      </c>
      <c r="B73" s="52" t="s">
        <v>360</v>
      </c>
      <c r="C73" s="86" t="str">
        <f>'приложение 6'!E342</f>
        <v>0 310074080</v>
      </c>
      <c r="D73" s="63">
        <v>610</v>
      </c>
      <c r="E73" s="105" t="s">
        <v>452</v>
      </c>
      <c r="F73" s="64">
        <f>'приложение 6'!G342</f>
        <v>30266.7</v>
      </c>
      <c r="G73" s="64">
        <f>'приложение 6'!H342</f>
        <v>30266.7</v>
      </c>
      <c r="H73" s="64">
        <f>'приложение 6'!I342</f>
        <v>30266.7</v>
      </c>
    </row>
    <row r="74" spans="1:8" ht="126">
      <c r="A74" s="170">
        <v>47</v>
      </c>
      <c r="B74" s="174" t="s">
        <v>361</v>
      </c>
      <c r="C74" s="171" t="str">
        <f>'приложение 6'!E345</f>
        <v>0 310075880</v>
      </c>
      <c r="D74" s="63">
        <v>610</v>
      </c>
      <c r="E74" s="105" t="s">
        <v>452</v>
      </c>
      <c r="F74" s="64">
        <f>'приложение 6'!G347</f>
        <v>51911.8</v>
      </c>
      <c r="G74" s="64">
        <f>'приложение 6'!H347</f>
        <v>51911.8</v>
      </c>
      <c r="H74" s="64">
        <f>'приложение 6'!I347</f>
        <v>51911.8</v>
      </c>
    </row>
    <row r="75" spans="1:8" ht="141.75">
      <c r="A75" s="87">
        <v>48</v>
      </c>
      <c r="B75" s="55" t="s">
        <v>345</v>
      </c>
      <c r="C75" s="86" t="str">
        <f>'приложение 6'!E348</f>
        <v>0 310075540</v>
      </c>
      <c r="D75" s="63">
        <v>610</v>
      </c>
      <c r="E75" s="105" t="s">
        <v>452</v>
      </c>
      <c r="F75" s="64">
        <f>'приложение 6'!G350</f>
        <v>324</v>
      </c>
      <c r="G75" s="64">
        <f>'приложение 6'!H350</f>
        <v>324</v>
      </c>
      <c r="H75" s="64">
        <f>'приложение 6'!I350</f>
        <v>324</v>
      </c>
    </row>
    <row r="76" spans="1:8">
      <c r="A76" s="87">
        <v>49</v>
      </c>
      <c r="B76" s="10" t="s">
        <v>408</v>
      </c>
      <c r="C76" s="86" t="str">
        <f>'приложение 6'!E352</f>
        <v>0 310080210</v>
      </c>
      <c r="D76" s="86">
        <v>610</v>
      </c>
      <c r="E76" s="103" t="s">
        <v>452</v>
      </c>
      <c r="F76" s="64">
        <f>'приложение 6'!G353</f>
        <v>840</v>
      </c>
      <c r="G76" s="64">
        <f>'приложение 6'!H353</f>
        <v>840</v>
      </c>
      <c r="H76" s="64">
        <f>'приложение 6'!I353</f>
        <v>840</v>
      </c>
    </row>
    <row r="77" spans="1:8" ht="31.5">
      <c r="A77" s="87">
        <v>50</v>
      </c>
      <c r="B77" s="10" t="s">
        <v>417</v>
      </c>
      <c r="C77" s="86" t="str">
        <f>'приложение 6'!E354</f>
        <v>0 310088150</v>
      </c>
      <c r="D77" s="86">
        <v>610</v>
      </c>
      <c r="E77" s="103" t="s">
        <v>452</v>
      </c>
      <c r="F77" s="64">
        <f>'приложение 6'!G356</f>
        <v>2836.37</v>
      </c>
      <c r="G77" s="64">
        <f>'приложение 6'!H356</f>
        <v>6000</v>
      </c>
      <c r="H77" s="64">
        <f>'приложение 6'!I356</f>
        <v>6000</v>
      </c>
    </row>
    <row r="78" spans="1:8">
      <c r="A78" s="87">
        <v>51</v>
      </c>
      <c r="B78" s="4" t="s">
        <v>305</v>
      </c>
      <c r="C78" s="63" t="s">
        <v>306</v>
      </c>
      <c r="D78" s="63"/>
      <c r="E78" s="63"/>
      <c r="F78" s="64">
        <f>F79+F80+F81+F82+F83+F84+F85+F86</f>
        <v>258561.20999999996</v>
      </c>
      <c r="G78" s="64">
        <f t="shared" ref="G78:H78" si="13">G79+G80+G81+G82+G83+G84+G85+G86</f>
        <v>257892.50999999998</v>
      </c>
      <c r="H78" s="64">
        <f t="shared" si="13"/>
        <v>257892.50999999998</v>
      </c>
    </row>
    <row r="79" spans="1:8" ht="31.5">
      <c r="A79" s="170">
        <v>52</v>
      </c>
      <c r="B79" s="169" t="s">
        <v>140</v>
      </c>
      <c r="C79" s="171" t="str">
        <f>'приложение 6'!E360</f>
        <v>0 320000610</v>
      </c>
      <c r="D79" s="86">
        <v>610</v>
      </c>
      <c r="E79" s="103" t="s">
        <v>431</v>
      </c>
      <c r="F79" s="47">
        <f>'приложение 6'!G362</f>
        <v>83377.84</v>
      </c>
      <c r="G79" s="175">
        <f>'приложение 6'!H362</f>
        <v>83377.84</v>
      </c>
      <c r="H79" s="175">
        <f>'приложение 6'!I362</f>
        <v>83377.84</v>
      </c>
    </row>
    <row r="80" spans="1:8" ht="31.5">
      <c r="A80" s="170">
        <v>53</v>
      </c>
      <c r="B80" s="166" t="s">
        <v>506</v>
      </c>
      <c r="C80" s="171" t="str">
        <f>'приложение 6'!E365</f>
        <v>0 32007397Г</v>
      </c>
      <c r="D80" s="171">
        <v>610</v>
      </c>
      <c r="E80" s="171" t="s">
        <v>431</v>
      </c>
      <c r="F80" s="175">
        <f>'приложение 6'!G365</f>
        <v>2092.4</v>
      </c>
      <c r="G80" s="175">
        <f>'приложение 6'!H365</f>
        <v>2092.4</v>
      </c>
      <c r="H80" s="175">
        <f>'приложение 6'!I365</f>
        <v>2092.4</v>
      </c>
    </row>
    <row r="81" spans="1:8" ht="126">
      <c r="A81" s="87">
        <v>54</v>
      </c>
      <c r="B81" s="54" t="s">
        <v>362</v>
      </c>
      <c r="C81" s="86" t="str">
        <f>'приложение 6'!E366</f>
        <v>0 320074090</v>
      </c>
      <c r="D81" s="86">
        <v>610</v>
      </c>
      <c r="E81" s="103" t="s">
        <v>431</v>
      </c>
      <c r="F81" s="47">
        <f>'приложение 6'!G368</f>
        <v>27816</v>
      </c>
      <c r="G81" s="175">
        <f>'приложение 6'!H368</f>
        <v>27816</v>
      </c>
      <c r="H81" s="175">
        <f>'приложение 6'!I368</f>
        <v>27816</v>
      </c>
    </row>
    <row r="82" spans="1:8" ht="126">
      <c r="A82" s="170">
        <v>55</v>
      </c>
      <c r="B82" s="173" t="s">
        <v>363</v>
      </c>
      <c r="C82" s="171" t="str">
        <f>'приложение 6'!E369</f>
        <v>0 320075640</v>
      </c>
      <c r="D82" s="86">
        <v>610</v>
      </c>
      <c r="E82" s="103" t="s">
        <v>431</v>
      </c>
      <c r="F82" s="47">
        <f>'приложение 6'!G371</f>
        <v>132102.9</v>
      </c>
      <c r="G82" s="175">
        <f>'приложение 6'!H371</f>
        <v>131760.1</v>
      </c>
      <c r="H82" s="175">
        <f>'приложение 6'!I371</f>
        <v>131760.1</v>
      </c>
    </row>
    <row r="83" spans="1:8" ht="94.5">
      <c r="A83" s="87">
        <v>56</v>
      </c>
      <c r="B83" s="54" t="s">
        <v>355</v>
      </c>
      <c r="C83" s="86" t="str">
        <f>'приложение 6'!E431</f>
        <v>0 320075660</v>
      </c>
      <c r="D83" s="86">
        <v>610</v>
      </c>
      <c r="E83" s="103" t="s">
        <v>218</v>
      </c>
      <c r="F83" s="47">
        <f>'приложение 6'!G433</f>
        <v>9270.2999999999993</v>
      </c>
      <c r="G83" s="175">
        <f>'приложение 6'!H433</f>
        <v>10444.4</v>
      </c>
      <c r="H83" s="175">
        <f>'приложение 6'!I433</f>
        <v>10444.4</v>
      </c>
    </row>
    <row r="84" spans="1:8" ht="31.5">
      <c r="A84" s="87">
        <v>57</v>
      </c>
      <c r="B84" s="10" t="s">
        <v>409</v>
      </c>
      <c r="C84" s="86" t="str">
        <f>'приложение 6'!E372</f>
        <v>0 320080210</v>
      </c>
      <c r="D84" s="86">
        <v>610</v>
      </c>
      <c r="E84" s="103" t="s">
        <v>431</v>
      </c>
      <c r="F84" s="47">
        <f>'приложение 6'!G374</f>
        <v>1155</v>
      </c>
      <c r="G84" s="175">
        <f>'приложение 6'!H374</f>
        <v>1155</v>
      </c>
      <c r="H84" s="175">
        <f>'приложение 6'!I374</f>
        <v>1155</v>
      </c>
    </row>
    <row r="85" spans="1:8">
      <c r="A85" s="87">
        <v>58</v>
      </c>
      <c r="B85" s="85" t="s">
        <v>413</v>
      </c>
      <c r="C85" s="86" t="str">
        <f>'приложение 6'!E375</f>
        <v>0 320088270</v>
      </c>
      <c r="D85" s="86">
        <v>610</v>
      </c>
      <c r="E85" s="103" t="s">
        <v>431</v>
      </c>
      <c r="F85" s="47">
        <f>'приложение 6'!G377</f>
        <v>1246.77</v>
      </c>
      <c r="G85" s="175">
        <f>'приложение 6'!H377</f>
        <v>1246.77</v>
      </c>
      <c r="H85" s="175">
        <f>'приложение 6'!I377</f>
        <v>1246.77</v>
      </c>
    </row>
    <row r="86" spans="1:8" ht="63">
      <c r="A86" s="107">
        <v>59</v>
      </c>
      <c r="B86" s="205" t="s">
        <v>475</v>
      </c>
      <c r="C86" s="108" t="str">
        <f>'приложение 6'!E379</f>
        <v>0 3200S5620</v>
      </c>
      <c r="D86" s="108">
        <v>610</v>
      </c>
      <c r="E86" s="108" t="s">
        <v>465</v>
      </c>
      <c r="F86" s="109">
        <f>'приложение 6'!G380</f>
        <v>1500</v>
      </c>
      <c r="G86" s="175">
        <f>'приложение 6'!H380</f>
        <v>0</v>
      </c>
      <c r="H86" s="175">
        <f>'приложение 6'!I380</f>
        <v>0</v>
      </c>
    </row>
    <row r="87" spans="1:8">
      <c r="A87" s="87">
        <v>60</v>
      </c>
      <c r="B87" s="4" t="s">
        <v>307</v>
      </c>
      <c r="C87" s="86" t="s">
        <v>308</v>
      </c>
      <c r="D87" s="63"/>
      <c r="E87" s="63"/>
      <c r="F87" s="64">
        <f>F88+F89+F90+F91</f>
        <v>18026.02</v>
      </c>
      <c r="G87" s="64">
        <f t="shared" ref="G87:H87" si="14">G88+G89+G90+G91</f>
        <v>18026.02</v>
      </c>
      <c r="H87" s="64">
        <f t="shared" si="14"/>
        <v>18026.02</v>
      </c>
    </row>
    <row r="88" spans="1:8" ht="31.5">
      <c r="A88" s="170">
        <v>61</v>
      </c>
      <c r="B88" s="169" t="s">
        <v>140</v>
      </c>
      <c r="C88" s="171" t="str">
        <f>'приложение 6'!E382</f>
        <v>0 330000660</v>
      </c>
      <c r="D88" s="86">
        <v>610</v>
      </c>
      <c r="E88" s="103" t="s">
        <v>431</v>
      </c>
      <c r="F88" s="47">
        <f>'приложение 6'!G384</f>
        <v>16858.400000000001</v>
      </c>
      <c r="G88" s="175">
        <f>'приложение 6'!H384</f>
        <v>16858.400000000001</v>
      </c>
      <c r="H88" s="175">
        <f>'приложение 6'!I384</f>
        <v>16858.400000000001</v>
      </c>
    </row>
    <row r="89" spans="1:8" ht="31.5">
      <c r="A89" s="87">
        <v>62</v>
      </c>
      <c r="B89" s="10" t="s">
        <v>411</v>
      </c>
      <c r="C89" s="86" t="str">
        <f>'приложение 6'!E385</f>
        <v>0 330080210</v>
      </c>
      <c r="D89" s="86">
        <v>610</v>
      </c>
      <c r="E89" s="103" t="s">
        <v>431</v>
      </c>
      <c r="F89" s="47">
        <f>'приложение 6'!G387</f>
        <v>105</v>
      </c>
      <c r="G89" s="175">
        <f>'приложение 6'!H387</f>
        <v>105</v>
      </c>
      <c r="H89" s="175">
        <f>'приложение 6'!I387</f>
        <v>105</v>
      </c>
    </row>
    <row r="90" spans="1:8" ht="31.5">
      <c r="A90" s="107">
        <v>63</v>
      </c>
      <c r="B90" s="93" t="s">
        <v>466</v>
      </c>
      <c r="C90" s="108" t="str">
        <f>'приложение 6'!E388</f>
        <v>0 330088190</v>
      </c>
      <c r="D90" s="108">
        <v>610</v>
      </c>
      <c r="E90" s="108" t="s">
        <v>465</v>
      </c>
      <c r="F90" s="109">
        <f>'приложение 6'!G390</f>
        <v>200</v>
      </c>
      <c r="G90" s="175">
        <f>'приложение 6'!H390</f>
        <v>200</v>
      </c>
      <c r="H90" s="175">
        <f>'приложение 6'!I390</f>
        <v>200</v>
      </c>
    </row>
    <row r="91" spans="1:8">
      <c r="A91" s="107">
        <v>64</v>
      </c>
      <c r="B91" s="93" t="s">
        <v>468</v>
      </c>
      <c r="C91" s="108" t="str">
        <f>'приложение 6'!E391</f>
        <v>0 330088200</v>
      </c>
      <c r="D91" s="108">
        <v>610</v>
      </c>
      <c r="E91" s="108" t="s">
        <v>465</v>
      </c>
      <c r="F91" s="109">
        <f>'приложение 6'!G393</f>
        <v>862.62</v>
      </c>
      <c r="G91" s="175">
        <f>'приложение 6'!H393</f>
        <v>862.62</v>
      </c>
      <c r="H91" s="175">
        <f>'приложение 6'!I393</f>
        <v>862.62</v>
      </c>
    </row>
    <row r="92" spans="1:8" ht="31.5">
      <c r="A92" s="87">
        <v>65</v>
      </c>
      <c r="B92" s="4" t="s">
        <v>109</v>
      </c>
      <c r="C92" s="86" t="s">
        <v>111</v>
      </c>
      <c r="D92" s="86"/>
      <c r="E92" s="86"/>
      <c r="F92" s="47">
        <f>F94+F95+F96+F100+F101+F102+F103+F104+F93+F98+F99+F97</f>
        <v>28095.089999999997</v>
      </c>
      <c r="G92" s="225">
        <f t="shared" ref="G92:H92" si="15">G94+G95+G96+G100+G101+G102+G103+G104+G93+G98+G99+G97</f>
        <v>24931.46</v>
      </c>
      <c r="H92" s="225">
        <f t="shared" si="15"/>
        <v>24931.46</v>
      </c>
    </row>
    <row r="93" spans="1:8" ht="63">
      <c r="A93" s="170">
        <v>66</v>
      </c>
      <c r="B93" s="166" t="s">
        <v>508</v>
      </c>
      <c r="C93" s="171" t="str">
        <f>'приложение 6'!E399</f>
        <v>0 34007397Д</v>
      </c>
      <c r="D93" s="171">
        <v>240</v>
      </c>
      <c r="E93" s="171" t="s">
        <v>358</v>
      </c>
      <c r="F93" s="175">
        <f>'приложение 6'!G399</f>
        <v>498.6</v>
      </c>
      <c r="G93" s="175">
        <f>'приложение 6'!H399</f>
        <v>498.6</v>
      </c>
      <c r="H93" s="175">
        <f>'приложение 6'!I399</f>
        <v>498.6</v>
      </c>
    </row>
    <row r="94" spans="1:8" ht="31.5">
      <c r="A94" s="87">
        <v>67</v>
      </c>
      <c r="B94" s="85" t="s">
        <v>357</v>
      </c>
      <c r="C94" s="86" t="str">
        <f>'приложение 6'!E400</f>
        <v>0 340088220</v>
      </c>
      <c r="D94" s="86">
        <v>240</v>
      </c>
      <c r="E94" s="103" t="s">
        <v>358</v>
      </c>
      <c r="F94" s="47">
        <f>'приложение 6'!G402</f>
        <v>342</v>
      </c>
      <c r="G94" s="175">
        <f>'приложение 6'!H402</f>
        <v>342</v>
      </c>
      <c r="H94" s="175">
        <f>'приложение 6'!I402</f>
        <v>342</v>
      </c>
    </row>
    <row r="95" spans="1:8">
      <c r="A95" s="251">
        <v>68</v>
      </c>
      <c r="B95" s="254" t="s">
        <v>350</v>
      </c>
      <c r="C95" s="248" t="str">
        <f>'приложение 6'!E406</f>
        <v>0 340000610</v>
      </c>
      <c r="D95" s="86">
        <v>110</v>
      </c>
      <c r="E95" s="103" t="s">
        <v>451</v>
      </c>
      <c r="F95" s="47">
        <f>'приложение 6'!G408</f>
        <v>11280.189999999999</v>
      </c>
      <c r="G95" s="175">
        <f>'приложение 6'!H408</f>
        <v>12116.56</v>
      </c>
      <c r="H95" s="175">
        <f>'приложение 6'!I408</f>
        <v>12116.56</v>
      </c>
    </row>
    <row r="96" spans="1:8">
      <c r="A96" s="252"/>
      <c r="B96" s="255"/>
      <c r="C96" s="249"/>
      <c r="D96" s="86">
        <v>240</v>
      </c>
      <c r="E96" s="103" t="s">
        <v>451</v>
      </c>
      <c r="F96" s="47">
        <f>'приложение 6'!G410</f>
        <v>6245.18</v>
      </c>
      <c r="G96" s="175">
        <f>'приложение 6'!H410</f>
        <v>2245.1799999999998</v>
      </c>
      <c r="H96" s="175">
        <f>'приложение 6'!I410</f>
        <v>2245.1799999999998</v>
      </c>
    </row>
    <row r="97" spans="1:8">
      <c r="A97" s="253"/>
      <c r="B97" s="256"/>
      <c r="C97" s="250"/>
      <c r="D97" s="223">
        <v>850</v>
      </c>
      <c r="E97" s="223" t="s">
        <v>451</v>
      </c>
      <c r="F97" s="225">
        <f>'приложение 6'!G412</f>
        <v>10</v>
      </c>
      <c r="G97" s="225">
        <f>'приложение 6'!H412</f>
        <v>10</v>
      </c>
      <c r="H97" s="225">
        <f>'приложение 6'!I412</f>
        <v>10</v>
      </c>
    </row>
    <row r="98" spans="1:8" ht="31.5">
      <c r="A98" s="185">
        <v>69</v>
      </c>
      <c r="B98" s="188" t="s">
        <v>516</v>
      </c>
      <c r="C98" s="187" t="str">
        <f>'приложение 6'!E413</f>
        <v>0 340000620</v>
      </c>
      <c r="D98" s="187">
        <v>610</v>
      </c>
      <c r="E98" s="187" t="s">
        <v>451</v>
      </c>
      <c r="F98" s="186">
        <f>'приложение 6'!G415</f>
        <v>3655.23</v>
      </c>
      <c r="G98" s="186">
        <f>'приложение 6'!H415</f>
        <v>3655.23</v>
      </c>
      <c r="H98" s="186">
        <f>'приложение 6'!I415</f>
        <v>3655.23</v>
      </c>
    </row>
    <row r="99" spans="1:8" ht="31.5">
      <c r="A99" s="185">
        <v>70</v>
      </c>
      <c r="B99" s="188" t="s">
        <v>518</v>
      </c>
      <c r="C99" s="187" t="str">
        <f>'приложение 6'!E418</f>
        <v>0 340000630</v>
      </c>
      <c r="D99" s="187">
        <v>610</v>
      </c>
      <c r="E99" s="187" t="s">
        <v>451</v>
      </c>
      <c r="F99" s="186">
        <f>'приложение 6'!G418</f>
        <v>2498.59</v>
      </c>
      <c r="G99" s="186">
        <f>'приложение 6'!H418</f>
        <v>2498.59</v>
      </c>
      <c r="H99" s="186">
        <f>'приложение 6'!I418</f>
        <v>2498.59</v>
      </c>
    </row>
    <row r="100" spans="1:8">
      <c r="A100" s="263">
        <v>71</v>
      </c>
      <c r="B100" s="283" t="s">
        <v>370</v>
      </c>
      <c r="C100" s="261" t="str">
        <f>'приложение 6'!E204</f>
        <v>0 340075520</v>
      </c>
      <c r="D100" s="86">
        <v>120</v>
      </c>
      <c r="E100" s="103" t="s">
        <v>451</v>
      </c>
      <c r="F100" s="47">
        <f>'приложение 6'!G206</f>
        <v>963.11</v>
      </c>
      <c r="G100" s="175">
        <f>'приложение 6'!H206</f>
        <v>963.11</v>
      </c>
      <c r="H100" s="175">
        <f>'приложение 6'!I206</f>
        <v>963.11</v>
      </c>
    </row>
    <row r="101" spans="1:8">
      <c r="A101" s="263"/>
      <c r="B101" s="283"/>
      <c r="C101" s="261"/>
      <c r="D101" s="142">
        <v>240</v>
      </c>
      <c r="E101" s="142" t="s">
        <v>481</v>
      </c>
      <c r="F101" s="143">
        <f>'приложение 6'!G208</f>
        <v>371.69</v>
      </c>
      <c r="G101" s="175">
        <f>'приложение 6'!H208</f>
        <v>371.69</v>
      </c>
      <c r="H101" s="175">
        <f>'приложение 6'!I208</f>
        <v>371.69</v>
      </c>
    </row>
    <row r="102" spans="1:8">
      <c r="A102" s="263">
        <v>72</v>
      </c>
      <c r="B102" s="284" t="s">
        <v>352</v>
      </c>
      <c r="C102" s="261" t="str">
        <f>'приложение 6'!E419</f>
        <v>0 340075560</v>
      </c>
      <c r="D102" s="86">
        <v>320</v>
      </c>
      <c r="E102" s="103" t="s">
        <v>451</v>
      </c>
      <c r="F102" s="47">
        <f>'приложение 6'!G421</f>
        <v>1861.69</v>
      </c>
      <c r="G102" s="175">
        <f>'приложение 6'!H421</f>
        <v>1861.69</v>
      </c>
      <c r="H102" s="175">
        <f>'приложение 6'!I421</f>
        <v>1861.69</v>
      </c>
    </row>
    <row r="103" spans="1:8">
      <c r="A103" s="263"/>
      <c r="B103" s="284"/>
      <c r="C103" s="261"/>
      <c r="D103" s="86">
        <v>240</v>
      </c>
      <c r="E103" s="103" t="s">
        <v>451</v>
      </c>
      <c r="F103" s="47">
        <f>'приложение 6'!G423</f>
        <v>18.809999999999999</v>
      </c>
      <c r="G103" s="175">
        <f>'приложение 6'!H423</f>
        <v>18.809999999999999</v>
      </c>
      <c r="H103" s="175">
        <f>'приложение 6'!I423</f>
        <v>18.809999999999999</v>
      </c>
    </row>
    <row r="104" spans="1:8" ht="31.5">
      <c r="A104" s="87">
        <v>73</v>
      </c>
      <c r="B104" s="11" t="s">
        <v>415</v>
      </c>
      <c r="C104" s="86" t="str">
        <f>'приложение 6'!E424</f>
        <v>0 340088240</v>
      </c>
      <c r="D104" s="86">
        <v>240</v>
      </c>
      <c r="E104" s="103" t="s">
        <v>451</v>
      </c>
      <c r="F104" s="47">
        <f>'приложение 6'!G426</f>
        <v>350</v>
      </c>
      <c r="G104" s="175">
        <f>'приложение 6'!H426</f>
        <v>350</v>
      </c>
      <c r="H104" s="175">
        <f>'приложение 6'!I426</f>
        <v>350</v>
      </c>
    </row>
    <row r="105" spans="1:8" ht="31.5">
      <c r="A105" s="87">
        <v>74</v>
      </c>
      <c r="B105" s="30" t="s">
        <v>157</v>
      </c>
      <c r="C105" s="48" t="s">
        <v>159</v>
      </c>
      <c r="D105" s="63"/>
      <c r="E105" s="63"/>
      <c r="F105" s="228">
        <f>F106+F108+F118</f>
        <v>6336.3700000000008</v>
      </c>
      <c r="G105" s="228">
        <f t="shared" ref="G105:H105" si="16">G106+G108+G118</f>
        <v>5136.3700000000008</v>
      </c>
      <c r="H105" s="228">
        <f t="shared" si="16"/>
        <v>5136.3700000000008</v>
      </c>
    </row>
    <row r="106" spans="1:8" ht="47.25">
      <c r="A106" s="87">
        <v>75</v>
      </c>
      <c r="B106" s="4" t="s">
        <v>309</v>
      </c>
      <c r="C106" s="63" t="s">
        <v>311</v>
      </c>
      <c r="D106" s="63"/>
      <c r="E106" s="63"/>
      <c r="F106" s="64">
        <f>F107</f>
        <v>71.8</v>
      </c>
      <c r="G106" s="64">
        <f t="shared" ref="G106:H106" si="17">G107</f>
        <v>71.8</v>
      </c>
      <c r="H106" s="64">
        <f t="shared" si="17"/>
        <v>71.8</v>
      </c>
    </row>
    <row r="107" spans="1:8">
      <c r="A107" s="87">
        <v>76</v>
      </c>
      <c r="B107" s="204" t="s">
        <v>476</v>
      </c>
      <c r="C107" s="63" t="str">
        <f>'приложение 6'!E449</f>
        <v>0 410086010</v>
      </c>
      <c r="D107" s="63">
        <v>610</v>
      </c>
      <c r="E107" s="105" t="s">
        <v>358</v>
      </c>
      <c r="F107" s="64">
        <f>'приложение 6'!G451</f>
        <v>71.8</v>
      </c>
      <c r="G107" s="64">
        <f>'приложение 6'!H451</f>
        <v>71.8</v>
      </c>
      <c r="H107" s="64">
        <f>'приложение 6'!I451</f>
        <v>71.8</v>
      </c>
    </row>
    <row r="108" spans="1:8" ht="63">
      <c r="A108" s="87">
        <v>77</v>
      </c>
      <c r="B108" s="4" t="s">
        <v>310</v>
      </c>
      <c r="C108" s="63" t="s">
        <v>160</v>
      </c>
      <c r="D108" s="63"/>
      <c r="E108" s="63"/>
      <c r="F108" s="64">
        <f>F109+F110+F111+F112+F113+F114+F115+F116</f>
        <v>6064.5700000000006</v>
      </c>
      <c r="G108" s="64">
        <f t="shared" ref="G108:H108" si="18">G109+G110+G111+G112+G113+G114+G115+G116</f>
        <v>4864.5700000000006</v>
      </c>
      <c r="H108" s="64">
        <f t="shared" si="18"/>
        <v>4864.5700000000006</v>
      </c>
    </row>
    <row r="109" spans="1:8">
      <c r="A109" s="157">
        <v>78</v>
      </c>
      <c r="B109" s="156" t="s">
        <v>156</v>
      </c>
      <c r="C109" s="158" t="str">
        <f>'приложение 6'!E453</f>
        <v>0 420000610</v>
      </c>
      <c r="D109" s="86">
        <v>610</v>
      </c>
      <c r="E109" s="103" t="s">
        <v>358</v>
      </c>
      <c r="F109" s="47">
        <f>'приложение 6'!G455</f>
        <v>4416.62</v>
      </c>
      <c r="G109" s="159">
        <f>'приложение 6'!H455</f>
        <v>4416.62</v>
      </c>
      <c r="H109" s="159">
        <f>'приложение 6'!I455</f>
        <v>4416.62</v>
      </c>
    </row>
    <row r="110" spans="1:8" ht="47.25">
      <c r="A110" s="87">
        <v>79</v>
      </c>
      <c r="B110" s="12" t="s">
        <v>197</v>
      </c>
      <c r="C110" s="86" t="str">
        <f>'приложение 6'!E456</f>
        <v>0 420074560</v>
      </c>
      <c r="D110" s="86">
        <v>610</v>
      </c>
      <c r="E110" s="103" t="s">
        <v>358</v>
      </c>
      <c r="F110" s="47">
        <f>'приложение 6'!G458</f>
        <v>263.3</v>
      </c>
      <c r="G110" s="159">
        <f>'приложение 6'!H458</f>
        <v>263.3</v>
      </c>
      <c r="H110" s="159">
        <f>'приложение 6'!I458</f>
        <v>263.3</v>
      </c>
    </row>
    <row r="111" spans="1:8" ht="63">
      <c r="A111" s="87">
        <v>80</v>
      </c>
      <c r="B111" s="12" t="s">
        <v>199</v>
      </c>
      <c r="C111" s="86" t="str">
        <f>'приложение 6'!E459</f>
        <v>0 4200S4560</v>
      </c>
      <c r="D111" s="86">
        <v>610</v>
      </c>
      <c r="E111" s="103" t="s">
        <v>358</v>
      </c>
      <c r="F111" s="47">
        <f>'приложение 6'!G461</f>
        <v>26.3</v>
      </c>
      <c r="G111" s="159">
        <f>'приложение 6'!H461</f>
        <v>26.3</v>
      </c>
      <c r="H111" s="159">
        <f>'приложение 6'!I461</f>
        <v>26.3</v>
      </c>
    </row>
    <row r="112" spans="1:8">
      <c r="A112" s="87">
        <v>81</v>
      </c>
      <c r="B112" s="10" t="s">
        <v>388</v>
      </c>
      <c r="C112" s="86" t="str">
        <f>'приложение 6'!E462</f>
        <v>0 420086030</v>
      </c>
      <c r="D112" s="86">
        <v>610</v>
      </c>
      <c r="E112" s="103" t="s">
        <v>358</v>
      </c>
      <c r="F112" s="47">
        <f>'приложение 6'!G464</f>
        <v>33.75</v>
      </c>
      <c r="G112" s="159">
        <f>'приложение 6'!H464</f>
        <v>33.75</v>
      </c>
      <c r="H112" s="159">
        <f>'приложение 6'!I464</f>
        <v>33.75</v>
      </c>
    </row>
    <row r="113" spans="1:8" ht="31.5">
      <c r="A113" s="87">
        <v>82</v>
      </c>
      <c r="B113" s="10" t="s">
        <v>389</v>
      </c>
      <c r="C113" s="86" t="str">
        <f>'приложение 6'!E465</f>
        <v>0 420086040</v>
      </c>
      <c r="D113" s="86">
        <v>610</v>
      </c>
      <c r="E113" s="103" t="s">
        <v>358</v>
      </c>
      <c r="F113" s="47">
        <f>'приложение 6'!G467</f>
        <v>27.6</v>
      </c>
      <c r="G113" s="159">
        <f>'приложение 6'!H467</f>
        <v>27.6</v>
      </c>
      <c r="H113" s="159">
        <f>'приложение 6'!I467</f>
        <v>27.6</v>
      </c>
    </row>
    <row r="114" spans="1:8">
      <c r="A114" s="87">
        <v>83</v>
      </c>
      <c r="B114" s="10" t="s">
        <v>392</v>
      </c>
      <c r="C114" s="86" t="str">
        <f>'приложение 6'!E468</f>
        <v>0 420086050</v>
      </c>
      <c r="D114" s="86">
        <v>610</v>
      </c>
      <c r="E114" s="103" t="s">
        <v>358</v>
      </c>
      <c r="F114" s="47">
        <f>'приложение 6'!G470</f>
        <v>12.5</v>
      </c>
      <c r="G114" s="159">
        <f>'приложение 6'!H470</f>
        <v>12.5</v>
      </c>
      <c r="H114" s="159">
        <f>'приложение 6'!I470</f>
        <v>12.5</v>
      </c>
    </row>
    <row r="115" spans="1:8" ht="31.5">
      <c r="A115" s="87">
        <v>84</v>
      </c>
      <c r="B115" s="205" t="s">
        <v>477</v>
      </c>
      <c r="C115" s="86" t="str">
        <f>'приложение 6'!E471</f>
        <v>0 420086060</v>
      </c>
      <c r="D115" s="86">
        <v>610</v>
      </c>
      <c r="E115" s="103" t="s">
        <v>358</v>
      </c>
      <c r="F115" s="47">
        <f>'приложение 6'!G473</f>
        <v>84.5</v>
      </c>
      <c r="G115" s="159">
        <f>'приложение 6'!H473</f>
        <v>84.5</v>
      </c>
      <c r="H115" s="159">
        <f>'приложение 6'!I473</f>
        <v>84.5</v>
      </c>
    </row>
    <row r="116" spans="1:8">
      <c r="A116" s="87">
        <v>85</v>
      </c>
      <c r="B116" s="110" t="s">
        <v>461</v>
      </c>
      <c r="C116" s="86" t="str">
        <f>'приложение 6'!E475</f>
        <v>0 420087010</v>
      </c>
      <c r="D116" s="86">
        <v>610</v>
      </c>
      <c r="E116" s="103" t="s">
        <v>358</v>
      </c>
      <c r="F116" s="47">
        <f>'приложение 6'!G475</f>
        <v>1200</v>
      </c>
      <c r="G116" s="159">
        <f>'приложение 6'!H475</f>
        <v>0</v>
      </c>
      <c r="H116" s="159">
        <f>'приложение 6'!I475</f>
        <v>0</v>
      </c>
    </row>
    <row r="117" spans="1:8" ht="31.5">
      <c r="A117" s="189">
        <v>86</v>
      </c>
      <c r="B117" s="96" t="s">
        <v>530</v>
      </c>
      <c r="C117" s="191" t="s">
        <v>528</v>
      </c>
      <c r="D117" s="191"/>
      <c r="E117" s="191"/>
      <c r="F117" s="190">
        <f>F118</f>
        <v>200</v>
      </c>
      <c r="G117" s="190">
        <f t="shared" ref="G117:H117" si="19">G118</f>
        <v>200</v>
      </c>
      <c r="H117" s="190">
        <f t="shared" si="19"/>
        <v>200</v>
      </c>
    </row>
    <row r="118" spans="1:8" ht="43.5" customHeight="1">
      <c r="A118" s="189">
        <v>87</v>
      </c>
      <c r="B118" s="90" t="s">
        <v>531</v>
      </c>
      <c r="C118" s="191" t="str">
        <f>'приложение 6'!E539</f>
        <v>0 430086070</v>
      </c>
      <c r="D118" s="191">
        <v>610</v>
      </c>
      <c r="E118" s="191">
        <v>1101</v>
      </c>
      <c r="F118" s="190">
        <f>'приложение 6'!G539</f>
        <v>200</v>
      </c>
      <c r="G118" s="190">
        <f>'приложение 6'!H539</f>
        <v>200</v>
      </c>
      <c r="H118" s="190">
        <f>'приложение 6'!I539</f>
        <v>200</v>
      </c>
    </row>
    <row r="119" spans="1:8" ht="31.5">
      <c r="A119" s="87">
        <v>88</v>
      </c>
      <c r="B119" s="154" t="s">
        <v>20</v>
      </c>
      <c r="C119" s="155" t="s">
        <v>23</v>
      </c>
      <c r="D119" s="155"/>
      <c r="E119" s="155"/>
      <c r="F119" s="230">
        <f>F120+F124</f>
        <v>90801.37999999999</v>
      </c>
      <c r="G119" s="230">
        <f t="shared" ref="G119:H119" si="20">G120+G124</f>
        <v>77534.58</v>
      </c>
      <c r="H119" s="230">
        <f t="shared" si="20"/>
        <v>77534.58</v>
      </c>
    </row>
    <row r="120" spans="1:8" ht="63">
      <c r="A120" s="87">
        <v>89</v>
      </c>
      <c r="B120" s="4" t="s">
        <v>46</v>
      </c>
      <c r="C120" s="63" t="s">
        <v>47</v>
      </c>
      <c r="D120" s="63"/>
      <c r="E120" s="63"/>
      <c r="F120" s="64">
        <f>F121+F122+F123</f>
        <v>80598.239999999991</v>
      </c>
      <c r="G120" s="64">
        <f t="shared" ref="G120:H120" si="21">G121+G122+G123</f>
        <v>67331.44</v>
      </c>
      <c r="H120" s="64">
        <f t="shared" si="21"/>
        <v>67331.44</v>
      </c>
    </row>
    <row r="121" spans="1:8" ht="63">
      <c r="A121" s="87">
        <v>90</v>
      </c>
      <c r="B121" s="6" t="s">
        <v>48</v>
      </c>
      <c r="C121" s="86" t="str">
        <f>'приложение 6'!E93</f>
        <v>0 510076010</v>
      </c>
      <c r="D121" s="86">
        <v>510</v>
      </c>
      <c r="E121" s="103" t="s">
        <v>443</v>
      </c>
      <c r="F121" s="53">
        <f>'приложение 6'!G95</f>
        <v>18059.8</v>
      </c>
      <c r="G121" s="53">
        <f>'приложение 6'!H95</f>
        <v>8793</v>
      </c>
      <c r="H121" s="53">
        <f>'приложение 6'!I95</f>
        <v>8793</v>
      </c>
    </row>
    <row r="122" spans="1:8" ht="63">
      <c r="A122" s="87">
        <v>91</v>
      </c>
      <c r="B122" s="6" t="s">
        <v>51</v>
      </c>
      <c r="C122" s="86" t="str">
        <f>'приложение 6'!E96</f>
        <v>0 510050010</v>
      </c>
      <c r="D122" s="86">
        <v>510</v>
      </c>
      <c r="E122" s="103" t="s">
        <v>443</v>
      </c>
      <c r="F122" s="53">
        <f>'приложение 6'!G98</f>
        <v>27969.13</v>
      </c>
      <c r="G122" s="53">
        <f>'приложение 6'!H98</f>
        <v>27969.13</v>
      </c>
      <c r="H122" s="53">
        <f>'приложение 6'!I98</f>
        <v>27969.13</v>
      </c>
    </row>
    <row r="123" spans="1:8" ht="47.25">
      <c r="A123" s="87">
        <v>92</v>
      </c>
      <c r="B123" s="6" t="s">
        <v>54</v>
      </c>
      <c r="C123" s="86" t="str">
        <f>'приложение 6'!E102</f>
        <v>0 510050030</v>
      </c>
      <c r="D123" s="86">
        <v>540</v>
      </c>
      <c r="E123" s="103" t="s">
        <v>444</v>
      </c>
      <c r="F123" s="53">
        <f>'приложение 6'!G104</f>
        <v>34569.31</v>
      </c>
      <c r="G123" s="53">
        <f>'приложение 6'!H104</f>
        <v>30569.31</v>
      </c>
      <c r="H123" s="53">
        <f>'приложение 6'!I104</f>
        <v>30569.31</v>
      </c>
    </row>
    <row r="124" spans="1:8" ht="31.5">
      <c r="A124" s="87">
        <v>93</v>
      </c>
      <c r="B124" s="4" t="s">
        <v>21</v>
      </c>
      <c r="C124" s="61" t="s">
        <v>22</v>
      </c>
      <c r="D124" s="61"/>
      <c r="E124" s="61"/>
      <c r="F124" s="62">
        <f>F125+F126+F127</f>
        <v>10203.14</v>
      </c>
      <c r="G124" s="62">
        <f t="shared" ref="G124:H124" si="22">G125+G126+G127</f>
        <v>10203.14</v>
      </c>
      <c r="H124" s="62">
        <f t="shared" si="22"/>
        <v>10203.14</v>
      </c>
    </row>
    <row r="125" spans="1:8" ht="15.75" customHeight="1">
      <c r="A125" s="251">
        <v>94</v>
      </c>
      <c r="B125" s="285" t="s">
        <v>366</v>
      </c>
      <c r="C125" s="248" t="str">
        <f>'приложение 6'!E27</f>
        <v>0 520000210</v>
      </c>
      <c r="D125" s="86">
        <v>120</v>
      </c>
      <c r="E125" s="104" t="s">
        <v>19</v>
      </c>
      <c r="F125" s="47">
        <f>'приложение 6'!G29</f>
        <v>8651.56</v>
      </c>
      <c r="G125" s="148">
        <f>'приложение 6'!H29</f>
        <v>8651.56</v>
      </c>
      <c r="H125" s="148">
        <f>'приложение 6'!I29</f>
        <v>8651.56</v>
      </c>
    </row>
    <row r="126" spans="1:8">
      <c r="A126" s="252"/>
      <c r="B126" s="286"/>
      <c r="C126" s="249"/>
      <c r="D126" s="86">
        <v>240</v>
      </c>
      <c r="E126" s="104" t="s">
        <v>19</v>
      </c>
      <c r="F126" s="47">
        <f>'приложение 6'!G31</f>
        <v>1549.58</v>
      </c>
      <c r="G126" s="148">
        <f>'приложение 6'!H31</f>
        <v>1549.58</v>
      </c>
      <c r="H126" s="148">
        <f>'приложение 6'!I31</f>
        <v>1549.58</v>
      </c>
    </row>
    <row r="127" spans="1:8">
      <c r="A127" s="253"/>
      <c r="B127" s="287"/>
      <c r="C127" s="250"/>
      <c r="D127" s="211">
        <v>850</v>
      </c>
      <c r="E127" s="213" t="s">
        <v>19</v>
      </c>
      <c r="F127" s="213">
        <f>'приложение 6'!G33</f>
        <v>2</v>
      </c>
      <c r="G127" s="213">
        <f>'приложение 6'!H33</f>
        <v>2</v>
      </c>
      <c r="H127" s="213">
        <f>'приложение 6'!I33</f>
        <v>2</v>
      </c>
    </row>
    <row r="128" spans="1:8" ht="31.5">
      <c r="A128" s="87">
        <v>95</v>
      </c>
      <c r="B128" s="154" t="s">
        <v>60</v>
      </c>
      <c r="C128" s="155" t="s">
        <v>61</v>
      </c>
      <c r="D128" s="155"/>
      <c r="E128" s="155"/>
      <c r="F128" s="230">
        <f>F129+F133+F137+F141</f>
        <v>52834.509999999995</v>
      </c>
      <c r="G128" s="230">
        <f>G129+G133+G137+G141</f>
        <v>52834.509999999995</v>
      </c>
      <c r="H128" s="230">
        <f>H129+H133+H137+H141</f>
        <v>52834.509999999995</v>
      </c>
    </row>
    <row r="129" spans="1:8" ht="31.5">
      <c r="A129" s="87">
        <v>96</v>
      </c>
      <c r="B129" s="4" t="s">
        <v>511</v>
      </c>
      <c r="C129" s="63" t="s">
        <v>62</v>
      </c>
      <c r="D129" s="63"/>
      <c r="E129" s="63"/>
      <c r="F129" s="62">
        <f>F130+F131+F132</f>
        <v>24419.35</v>
      </c>
      <c r="G129" s="62">
        <f t="shared" ref="G129:H129" si="23">G130+G131+G132</f>
        <v>24419.35</v>
      </c>
      <c r="H129" s="62">
        <f t="shared" si="23"/>
        <v>24419.35</v>
      </c>
    </row>
    <row r="130" spans="1:8">
      <c r="A130" s="263">
        <v>97</v>
      </c>
      <c r="B130" s="262" t="s">
        <v>63</v>
      </c>
      <c r="C130" s="261" t="str">
        <f>'приложение 6'!E114</f>
        <v>0 610000210</v>
      </c>
      <c r="D130" s="86">
        <v>120</v>
      </c>
      <c r="E130" s="103" t="s">
        <v>433</v>
      </c>
      <c r="F130" s="53">
        <f>'приложение 6'!G116</f>
        <v>14369.63</v>
      </c>
      <c r="G130" s="53">
        <f>'приложение 6'!H116</f>
        <v>14369.63</v>
      </c>
      <c r="H130" s="53">
        <f>'приложение 6'!I116</f>
        <v>14369.63</v>
      </c>
    </row>
    <row r="131" spans="1:8">
      <c r="A131" s="263"/>
      <c r="B131" s="262"/>
      <c r="C131" s="261"/>
      <c r="D131" s="86">
        <v>240</v>
      </c>
      <c r="E131" s="103" t="s">
        <v>433</v>
      </c>
      <c r="F131" s="53">
        <f>'приложение 6'!G118</f>
        <v>9849.7199999999993</v>
      </c>
      <c r="G131" s="53">
        <f>'приложение 6'!H118</f>
        <v>9849.7199999999993</v>
      </c>
      <c r="H131" s="53">
        <f>'приложение 6'!I118</f>
        <v>9849.7199999999993</v>
      </c>
    </row>
    <row r="132" spans="1:8">
      <c r="A132" s="263"/>
      <c r="B132" s="262"/>
      <c r="C132" s="261"/>
      <c r="D132" s="142">
        <v>850</v>
      </c>
      <c r="E132" s="142" t="s">
        <v>479</v>
      </c>
      <c r="F132" s="53">
        <f>'приложение 6'!G120</f>
        <v>200</v>
      </c>
      <c r="G132" s="53">
        <f>'приложение 6'!H120</f>
        <v>200</v>
      </c>
      <c r="H132" s="53">
        <f>'приложение 6'!I120</f>
        <v>200</v>
      </c>
    </row>
    <row r="133" spans="1:8" ht="47.25">
      <c r="A133" s="87">
        <v>98</v>
      </c>
      <c r="B133" s="4" t="s">
        <v>194</v>
      </c>
      <c r="C133" s="63" t="s">
        <v>195</v>
      </c>
      <c r="D133" s="63"/>
      <c r="E133" s="63"/>
      <c r="F133" s="62">
        <f>F134+F135+F136</f>
        <v>14700.66</v>
      </c>
      <c r="G133" s="62">
        <f t="shared" ref="G133:H133" si="24">G134+G135+G136</f>
        <v>14700.66</v>
      </c>
      <c r="H133" s="62">
        <f t="shared" si="24"/>
        <v>14700.66</v>
      </c>
    </row>
    <row r="134" spans="1:8">
      <c r="A134" s="251">
        <v>99</v>
      </c>
      <c r="B134" s="262" t="s">
        <v>191</v>
      </c>
      <c r="C134" s="261" t="str">
        <f>'приложение 6'!E272</f>
        <v>0 620000610</v>
      </c>
      <c r="D134" s="86">
        <v>110</v>
      </c>
      <c r="E134" s="103" t="s">
        <v>190</v>
      </c>
      <c r="F134" s="53">
        <f>'приложение 6'!G274</f>
        <v>13724.96</v>
      </c>
      <c r="G134" s="53">
        <f>'приложение 6'!H274</f>
        <v>13724.96</v>
      </c>
      <c r="H134" s="53">
        <f>'приложение 6'!I274</f>
        <v>13724.96</v>
      </c>
    </row>
    <row r="135" spans="1:8">
      <c r="A135" s="252"/>
      <c r="B135" s="262"/>
      <c r="C135" s="261"/>
      <c r="D135" s="86">
        <v>240</v>
      </c>
      <c r="E135" s="103" t="s">
        <v>190</v>
      </c>
      <c r="F135" s="53">
        <f>'приложение 6'!G276</f>
        <v>973.7</v>
      </c>
      <c r="G135" s="53">
        <f>'приложение 6'!H276</f>
        <v>973.7</v>
      </c>
      <c r="H135" s="53">
        <f>'приложение 6'!I276</f>
        <v>973.7</v>
      </c>
    </row>
    <row r="136" spans="1:8">
      <c r="A136" s="252"/>
      <c r="B136" s="262"/>
      <c r="C136" s="261"/>
      <c r="D136" s="146">
        <v>850</v>
      </c>
      <c r="E136" s="146" t="s">
        <v>190</v>
      </c>
      <c r="F136" s="53">
        <f>'приложение 6'!G278</f>
        <v>2</v>
      </c>
      <c r="G136" s="53">
        <f>'приложение 6'!H278</f>
        <v>2</v>
      </c>
      <c r="H136" s="53">
        <f>'приложение 6'!I278</f>
        <v>2</v>
      </c>
    </row>
    <row r="137" spans="1:8" ht="47.25">
      <c r="A137" s="263">
        <v>100</v>
      </c>
      <c r="B137" s="4" t="s">
        <v>512</v>
      </c>
      <c r="C137" s="86" t="s">
        <v>379</v>
      </c>
      <c r="D137" s="86"/>
      <c r="E137" s="86"/>
      <c r="F137" s="62">
        <f>F138+F139+F140</f>
        <v>3714.5</v>
      </c>
      <c r="G137" s="62">
        <f t="shared" ref="G137:H137" si="25">G138+G139+G140</f>
        <v>3714.5</v>
      </c>
      <c r="H137" s="62">
        <f t="shared" si="25"/>
        <v>3714.5</v>
      </c>
    </row>
    <row r="138" spans="1:8">
      <c r="A138" s="263"/>
      <c r="B138" s="262" t="s">
        <v>191</v>
      </c>
      <c r="C138" s="261" t="str">
        <f>'приложение 6'!E260</f>
        <v>0 630000610</v>
      </c>
      <c r="D138" s="86">
        <v>110</v>
      </c>
      <c r="E138" s="47" t="s">
        <v>190</v>
      </c>
      <c r="F138" s="53">
        <f>'приложение 6'!G262</f>
        <v>3163.3</v>
      </c>
      <c r="G138" s="53">
        <f>'приложение 6'!H262</f>
        <v>3163.3</v>
      </c>
      <c r="H138" s="53">
        <f>'приложение 6'!I262</f>
        <v>3163.3</v>
      </c>
    </row>
    <row r="139" spans="1:8">
      <c r="A139" s="263"/>
      <c r="B139" s="262"/>
      <c r="C139" s="261"/>
      <c r="D139" s="86">
        <v>240</v>
      </c>
      <c r="E139" s="104" t="s">
        <v>190</v>
      </c>
      <c r="F139" s="53">
        <f>'приложение 6'!G264</f>
        <v>549.20000000000005</v>
      </c>
      <c r="G139" s="53">
        <f>'приложение 6'!H264</f>
        <v>549.20000000000005</v>
      </c>
      <c r="H139" s="53">
        <f>'приложение 6'!I264</f>
        <v>549.20000000000005</v>
      </c>
    </row>
    <row r="140" spans="1:8">
      <c r="A140" s="263"/>
      <c r="B140" s="262"/>
      <c r="C140" s="261"/>
      <c r="D140" s="146">
        <v>850</v>
      </c>
      <c r="E140" s="147" t="s">
        <v>190</v>
      </c>
      <c r="F140" s="53">
        <f>'приложение 6'!G266</f>
        <v>2</v>
      </c>
      <c r="G140" s="53">
        <f>'приложение 6'!H266</f>
        <v>2</v>
      </c>
      <c r="H140" s="53">
        <f>'приложение 6'!I266</f>
        <v>2</v>
      </c>
    </row>
    <row r="141" spans="1:8" ht="63">
      <c r="A141" s="87">
        <v>101</v>
      </c>
      <c r="B141" s="4" t="s">
        <v>513</v>
      </c>
      <c r="C141" s="63" t="s">
        <v>404</v>
      </c>
      <c r="D141" s="63"/>
      <c r="E141" s="63"/>
      <c r="F141" s="64">
        <f>F142+F143+F144</f>
        <v>10000</v>
      </c>
      <c r="G141" s="64">
        <f t="shared" ref="G141:H141" si="26">G142+G143+G144</f>
        <v>10000</v>
      </c>
      <c r="H141" s="64">
        <f t="shared" si="26"/>
        <v>10000</v>
      </c>
    </row>
    <row r="142" spans="1:8" ht="63">
      <c r="A142" s="87">
        <v>102</v>
      </c>
      <c r="B142" s="206" t="s">
        <v>473</v>
      </c>
      <c r="C142" s="86" t="str">
        <f>'приложение 6'!E37</f>
        <v>0 640095820</v>
      </c>
      <c r="D142" s="86">
        <v>540</v>
      </c>
      <c r="E142" s="103" t="s">
        <v>190</v>
      </c>
      <c r="F142" s="47">
        <f>'приложение 6'!G39</f>
        <v>2000</v>
      </c>
      <c r="G142" s="47">
        <f>'приложение 6'!H39</f>
        <v>2000</v>
      </c>
      <c r="H142" s="47">
        <f>'приложение 6'!I39</f>
        <v>2000</v>
      </c>
    </row>
    <row r="143" spans="1:8" ht="94.5">
      <c r="A143" s="87">
        <v>103</v>
      </c>
      <c r="B143" s="204" t="s">
        <v>474</v>
      </c>
      <c r="C143" s="86" t="str">
        <f>'приложение 6'!E40</f>
        <v>0 640095830</v>
      </c>
      <c r="D143" s="86">
        <v>540</v>
      </c>
      <c r="E143" s="103" t="s">
        <v>190</v>
      </c>
      <c r="F143" s="47">
        <f>'приложение 6'!G42</f>
        <v>4000</v>
      </c>
      <c r="G143" s="47">
        <f>'приложение 6'!H42</f>
        <v>4000</v>
      </c>
      <c r="H143" s="47">
        <f>'приложение 6'!I42</f>
        <v>4000</v>
      </c>
    </row>
    <row r="144" spans="1:8" ht="31.5">
      <c r="A144" s="87">
        <v>104</v>
      </c>
      <c r="B144" s="90" t="s">
        <v>403</v>
      </c>
      <c r="C144" s="47" t="str">
        <f>'приложение 6'!E80</f>
        <v>0 640095810</v>
      </c>
      <c r="D144" s="86">
        <v>540</v>
      </c>
      <c r="E144" s="103" t="s">
        <v>440</v>
      </c>
      <c r="F144" s="47">
        <f>'приложение 6'!G82</f>
        <v>4000</v>
      </c>
      <c r="G144" s="47">
        <f>'приложение 6'!H82</f>
        <v>4000</v>
      </c>
      <c r="H144" s="47">
        <f>'приложение 6'!I82</f>
        <v>4000</v>
      </c>
    </row>
    <row r="145" spans="1:8" ht="47.25">
      <c r="A145" s="87">
        <v>105</v>
      </c>
      <c r="B145" s="30" t="s">
        <v>100</v>
      </c>
      <c r="C145" s="48" t="s">
        <v>101</v>
      </c>
      <c r="D145" s="86"/>
      <c r="E145" s="86"/>
      <c r="F145" s="228">
        <f>F146+F147+F148+F150</f>
        <v>57761.100000000006</v>
      </c>
      <c r="G145" s="228">
        <f>G146+G147+G148+G150</f>
        <v>57761.100000000006</v>
      </c>
      <c r="H145" s="228">
        <f>H146+H147+H148+H150</f>
        <v>57761.100000000006</v>
      </c>
    </row>
    <row r="146" spans="1:8">
      <c r="A146" s="87">
        <v>106</v>
      </c>
      <c r="B146" s="4" t="s">
        <v>371</v>
      </c>
      <c r="C146" s="63" t="s">
        <v>313</v>
      </c>
      <c r="D146" s="86"/>
      <c r="E146" s="86"/>
      <c r="F146" s="64">
        <v>0</v>
      </c>
      <c r="G146" s="64">
        <v>0</v>
      </c>
      <c r="H146" s="64">
        <v>0</v>
      </c>
    </row>
    <row r="147" spans="1:8" ht="31.5">
      <c r="A147" s="87">
        <v>107</v>
      </c>
      <c r="B147" s="4" t="s">
        <v>314</v>
      </c>
      <c r="C147" s="63" t="s">
        <v>316</v>
      </c>
      <c r="D147" s="86"/>
      <c r="E147" s="86"/>
      <c r="F147" s="63">
        <v>0</v>
      </c>
      <c r="G147" s="63">
        <v>0</v>
      </c>
      <c r="H147" s="63">
        <v>0</v>
      </c>
    </row>
    <row r="148" spans="1:8" ht="31.5">
      <c r="A148" s="87">
        <v>108</v>
      </c>
      <c r="B148" s="4" t="s">
        <v>315</v>
      </c>
      <c r="C148" s="63" t="s">
        <v>317</v>
      </c>
      <c r="D148" s="86"/>
      <c r="E148" s="86"/>
      <c r="F148" s="64">
        <f>F149</f>
        <v>5000</v>
      </c>
      <c r="G148" s="64">
        <f t="shared" ref="G148:H148" si="27">G149</f>
        <v>5000</v>
      </c>
      <c r="H148" s="64">
        <f t="shared" si="27"/>
        <v>5000</v>
      </c>
    </row>
    <row r="149" spans="1:8" ht="31.5">
      <c r="A149" s="87">
        <v>109</v>
      </c>
      <c r="B149" s="85" t="s">
        <v>399</v>
      </c>
      <c r="C149" s="63" t="str">
        <f>'приложение 6'!E71</f>
        <v>0 730085200</v>
      </c>
      <c r="D149" s="86">
        <v>540</v>
      </c>
      <c r="E149" s="103" t="s">
        <v>439</v>
      </c>
      <c r="F149" s="64">
        <f>'приложение 6'!G71</f>
        <v>5000</v>
      </c>
      <c r="G149" s="64">
        <f>'приложение 6'!H71</f>
        <v>5000</v>
      </c>
      <c r="H149" s="64">
        <f>'приложение 6'!I71</f>
        <v>5000</v>
      </c>
    </row>
    <row r="150" spans="1:8">
      <c r="A150" s="87">
        <v>110</v>
      </c>
      <c r="B150" s="65" t="s">
        <v>318</v>
      </c>
      <c r="C150" s="63" t="s">
        <v>103</v>
      </c>
      <c r="D150" s="86"/>
      <c r="E150" s="86"/>
      <c r="F150" s="63">
        <f>F151+F152</f>
        <v>52761.100000000006</v>
      </c>
      <c r="G150" s="63">
        <f t="shared" ref="G150:H150" si="28">G151+G152</f>
        <v>52761.100000000006</v>
      </c>
      <c r="H150" s="63">
        <f t="shared" si="28"/>
        <v>52761.100000000006</v>
      </c>
    </row>
    <row r="151" spans="1:8" ht="60">
      <c r="A151" s="87">
        <v>111</v>
      </c>
      <c r="B151" s="7" t="s">
        <v>368</v>
      </c>
      <c r="C151" s="86" t="str">
        <f>'приложение 6'!E194</f>
        <v>0 790075770</v>
      </c>
      <c r="D151" s="86">
        <v>810</v>
      </c>
      <c r="E151" s="103" t="s">
        <v>439</v>
      </c>
      <c r="F151" s="86">
        <f>'приложение 6'!G196</f>
        <v>22053.9</v>
      </c>
      <c r="G151" s="86">
        <f>'приложение 6'!H196</f>
        <v>22053.9</v>
      </c>
      <c r="H151" s="86">
        <f>'приложение 6'!I196</f>
        <v>22053.9</v>
      </c>
    </row>
    <row r="152" spans="1:8" ht="45">
      <c r="A152" s="87">
        <v>112</v>
      </c>
      <c r="B152" s="7" t="s">
        <v>369</v>
      </c>
      <c r="C152" s="86" t="str">
        <f>'приложение 6'!E197</f>
        <v>0 790075700</v>
      </c>
      <c r="D152" s="86">
        <v>810</v>
      </c>
      <c r="E152" s="103" t="s">
        <v>439</v>
      </c>
      <c r="F152" s="86">
        <f>'приложение 6'!G199</f>
        <v>30707.200000000001</v>
      </c>
      <c r="G152" s="86">
        <f>'приложение 6'!H199</f>
        <v>30707.200000000001</v>
      </c>
      <c r="H152" s="86">
        <f>'приложение 6'!I199</f>
        <v>30707.200000000001</v>
      </c>
    </row>
    <row r="153" spans="1:8" ht="47.25">
      <c r="A153" s="201">
        <v>113</v>
      </c>
      <c r="B153" s="31" t="s">
        <v>319</v>
      </c>
      <c r="C153" s="48" t="s">
        <v>183</v>
      </c>
      <c r="D153" s="86"/>
      <c r="E153" s="86"/>
      <c r="F153" s="228">
        <f>F155</f>
        <v>2684.0099999999998</v>
      </c>
      <c r="G153" s="228">
        <f t="shared" ref="G153:H153" si="29">G155</f>
        <v>2684.0099999999998</v>
      </c>
      <c r="H153" s="228">
        <f t="shared" si="29"/>
        <v>2684.0099999999998</v>
      </c>
    </row>
    <row r="154" spans="1:8" ht="31.5">
      <c r="A154" s="209">
        <v>114</v>
      </c>
      <c r="B154" s="220" t="s">
        <v>538</v>
      </c>
      <c r="C154" s="210" t="s">
        <v>539</v>
      </c>
      <c r="D154" s="211"/>
      <c r="E154" s="211"/>
      <c r="F154" s="64">
        <f>'приложение 6'!G229</f>
        <v>0</v>
      </c>
      <c r="G154" s="64">
        <f>'приложение 6'!H229</f>
        <v>0</v>
      </c>
      <c r="H154" s="64">
        <f>'приложение 6'!I229</f>
        <v>0</v>
      </c>
    </row>
    <row r="155" spans="1:8" ht="47.25">
      <c r="A155" s="201">
        <v>115</v>
      </c>
      <c r="B155" s="4" t="s">
        <v>182</v>
      </c>
      <c r="C155" s="63" t="s">
        <v>184</v>
      </c>
      <c r="D155" s="86"/>
      <c r="E155" s="86"/>
      <c r="F155" s="64">
        <f>F156+F157+F158</f>
        <v>2684.0099999999998</v>
      </c>
      <c r="G155" s="64">
        <f t="shared" ref="G155:H155" si="30">G156+G157+G158</f>
        <v>2684.0099999999998</v>
      </c>
      <c r="H155" s="64">
        <f t="shared" si="30"/>
        <v>2684.0099999999998</v>
      </c>
    </row>
    <row r="156" spans="1:8" ht="15.75" customHeight="1">
      <c r="A156" s="251">
        <v>116</v>
      </c>
      <c r="B156" s="268" t="s">
        <v>25</v>
      </c>
      <c r="C156" s="248" t="str">
        <f>'приложение 6'!E232</f>
        <v>0 820000610</v>
      </c>
      <c r="D156" s="86">
        <v>110</v>
      </c>
      <c r="E156" s="103" t="s">
        <v>458</v>
      </c>
      <c r="F156" s="148">
        <f>'приложение 6'!G233</f>
        <v>2370.41</v>
      </c>
      <c r="G156" s="148">
        <f>'приложение 6'!H233</f>
        <v>2370.41</v>
      </c>
      <c r="H156" s="148">
        <f>'приложение 6'!I233</f>
        <v>2370.41</v>
      </c>
    </row>
    <row r="157" spans="1:8">
      <c r="A157" s="252"/>
      <c r="B157" s="269"/>
      <c r="C157" s="249"/>
      <c r="D157" s="86">
        <v>240</v>
      </c>
      <c r="E157" s="103" t="s">
        <v>458</v>
      </c>
      <c r="F157" s="47">
        <f>'приложение 6'!G235</f>
        <v>311.60000000000002</v>
      </c>
      <c r="G157" s="148">
        <f>'приложение 6'!H235</f>
        <v>311.60000000000002</v>
      </c>
      <c r="H157" s="148">
        <f>'приложение 6'!I235</f>
        <v>311.60000000000002</v>
      </c>
    </row>
    <row r="158" spans="1:8">
      <c r="A158" s="253"/>
      <c r="B158" s="270"/>
      <c r="C158" s="250"/>
      <c r="D158" s="223">
        <v>850</v>
      </c>
      <c r="E158" s="223" t="s">
        <v>458</v>
      </c>
      <c r="F158" s="225">
        <f>'приложение 6'!G237</f>
        <v>2</v>
      </c>
      <c r="G158" s="225">
        <f>'приложение 6'!H237</f>
        <v>2</v>
      </c>
      <c r="H158" s="225">
        <f>'приложение 6'!I237</f>
        <v>2</v>
      </c>
    </row>
    <row r="159" spans="1:8" ht="47.25">
      <c r="A159" s="87">
        <v>117</v>
      </c>
      <c r="B159" s="31" t="s">
        <v>84</v>
      </c>
      <c r="C159" s="48" t="s">
        <v>85</v>
      </c>
      <c r="D159" s="48"/>
      <c r="E159" s="48"/>
      <c r="F159" s="49">
        <f>F160</f>
        <v>60</v>
      </c>
      <c r="G159" s="49">
        <f t="shared" ref="G159:H160" si="31">G160</f>
        <v>60</v>
      </c>
      <c r="H159" s="49">
        <f t="shared" si="31"/>
        <v>60</v>
      </c>
    </row>
    <row r="160" spans="1:8">
      <c r="A160" s="87">
        <v>118</v>
      </c>
      <c r="B160" s="4" t="s">
        <v>80</v>
      </c>
      <c r="C160" s="195" t="s">
        <v>520</v>
      </c>
      <c r="D160" s="63"/>
      <c r="E160" s="63"/>
      <c r="F160" s="64">
        <f>F161</f>
        <v>60</v>
      </c>
      <c r="G160" s="64">
        <f t="shared" si="31"/>
        <v>60</v>
      </c>
      <c r="H160" s="64">
        <f t="shared" si="31"/>
        <v>60</v>
      </c>
    </row>
    <row r="161" spans="1:8" ht="31.5">
      <c r="A161" s="87">
        <v>119</v>
      </c>
      <c r="B161" s="192" t="s">
        <v>94</v>
      </c>
      <c r="C161" s="86" t="str">
        <f>'приложение 6'!E183</f>
        <v>0 9900S6070</v>
      </c>
      <c r="D161" s="86">
        <v>630</v>
      </c>
      <c r="E161" s="103" t="s">
        <v>449</v>
      </c>
      <c r="F161" s="47">
        <f>'приложение 6'!G185</f>
        <v>60</v>
      </c>
      <c r="G161" s="47">
        <f>'приложение 6'!H185</f>
        <v>60</v>
      </c>
      <c r="H161" s="47">
        <f>'приложение 6'!I185</f>
        <v>60</v>
      </c>
    </row>
    <row r="162" spans="1:8" ht="47.25">
      <c r="A162" s="196">
        <v>120</v>
      </c>
      <c r="B162" s="31" t="s">
        <v>320</v>
      </c>
      <c r="C162" s="48">
        <v>1000000000</v>
      </c>
      <c r="D162" s="48"/>
      <c r="E162" s="48"/>
      <c r="F162" s="228">
        <f>F163+F165+F167</f>
        <v>5984.17</v>
      </c>
      <c r="G162" s="228">
        <f>G163+G165+G167</f>
        <v>19961.169999999998</v>
      </c>
      <c r="H162" s="228">
        <f>H163+H165+H167</f>
        <v>5161.17</v>
      </c>
    </row>
    <row r="163" spans="1:8" ht="31.5">
      <c r="A163" s="263">
        <v>121</v>
      </c>
      <c r="B163" s="5" t="s">
        <v>321</v>
      </c>
      <c r="C163" s="63">
        <v>1010000000</v>
      </c>
      <c r="D163" s="86"/>
      <c r="E163" s="86"/>
      <c r="F163" s="86">
        <f>F164</f>
        <v>400</v>
      </c>
      <c r="G163" s="108">
        <f t="shared" ref="G163:H163" si="32">G164</f>
        <v>0</v>
      </c>
      <c r="H163" s="108">
        <f t="shared" si="32"/>
        <v>0</v>
      </c>
    </row>
    <row r="164" spans="1:8" ht="31.5">
      <c r="A164" s="263"/>
      <c r="B164" s="32" t="s">
        <v>470</v>
      </c>
      <c r="C164" s="108">
        <f>'приложение 6'!E331</f>
        <v>1010095700</v>
      </c>
      <c r="D164" s="108">
        <v>240</v>
      </c>
      <c r="E164" s="108" t="s">
        <v>462</v>
      </c>
      <c r="F164" s="108">
        <f>'приложение 6'!G333</f>
        <v>400</v>
      </c>
      <c r="G164" s="158">
        <f>'приложение 6'!H333</f>
        <v>0</v>
      </c>
      <c r="H164" s="158">
        <f>'приложение 6'!I333</f>
        <v>0</v>
      </c>
    </row>
    <row r="165" spans="1:8" ht="47.25">
      <c r="A165" s="87">
        <v>122</v>
      </c>
      <c r="B165" s="5" t="s">
        <v>322</v>
      </c>
      <c r="C165" s="63">
        <v>1020000000</v>
      </c>
      <c r="D165" s="86"/>
      <c r="E165" s="86"/>
      <c r="F165" s="47">
        <f>F166</f>
        <v>0</v>
      </c>
      <c r="G165" s="175">
        <f t="shared" ref="G165:H165" si="33">G166</f>
        <v>14800</v>
      </c>
      <c r="H165" s="175">
        <f t="shared" si="33"/>
        <v>0</v>
      </c>
    </row>
    <row r="166" spans="1:8" ht="47.25">
      <c r="A166" s="170">
        <v>123</v>
      </c>
      <c r="B166" s="90" t="s">
        <v>500</v>
      </c>
      <c r="C166" s="172">
        <f>'приложение 6'!E76</f>
        <v>1020087080</v>
      </c>
      <c r="D166" s="171">
        <v>540</v>
      </c>
      <c r="E166" s="171" t="s">
        <v>462</v>
      </c>
      <c r="F166" s="175">
        <f>'приложение 6'!G74</f>
        <v>0</v>
      </c>
      <c r="G166" s="175">
        <f>'приложение 6'!H74</f>
        <v>14800</v>
      </c>
      <c r="H166" s="175">
        <f>'приложение 6'!I74</f>
        <v>0</v>
      </c>
    </row>
    <row r="167" spans="1:8" ht="31.5">
      <c r="A167" s="87">
        <v>124</v>
      </c>
      <c r="B167" s="4" t="s">
        <v>138</v>
      </c>
      <c r="C167" s="63">
        <v>1030000000</v>
      </c>
      <c r="D167" s="86"/>
      <c r="E167" s="86"/>
      <c r="F167" s="47">
        <f>F168+F169+F170</f>
        <v>5584.17</v>
      </c>
      <c r="G167" s="225">
        <f t="shared" ref="G167:H167" si="34">G168+G169+G170</f>
        <v>5161.17</v>
      </c>
      <c r="H167" s="225">
        <f t="shared" si="34"/>
        <v>5161.17</v>
      </c>
    </row>
    <row r="168" spans="1:8">
      <c r="A168" s="263">
        <v>125</v>
      </c>
      <c r="B168" s="262" t="s">
        <v>383</v>
      </c>
      <c r="C168" s="264">
        <f>'приложение 6'!E284</f>
        <v>1030000610</v>
      </c>
      <c r="D168" s="86">
        <v>110</v>
      </c>
      <c r="E168" s="103" t="s">
        <v>190</v>
      </c>
      <c r="F168" s="47">
        <f>'приложение 6'!G286</f>
        <v>4143.76</v>
      </c>
      <c r="G168" s="159">
        <f>'приложение 6'!H286</f>
        <v>4143.76</v>
      </c>
      <c r="H168" s="159">
        <f>'приложение 6'!I286</f>
        <v>4143.76</v>
      </c>
    </row>
    <row r="169" spans="1:8">
      <c r="A169" s="263"/>
      <c r="B169" s="262"/>
      <c r="C169" s="264"/>
      <c r="D169" s="86">
        <v>240</v>
      </c>
      <c r="E169" s="103" t="s">
        <v>190</v>
      </c>
      <c r="F169" s="47">
        <f>'приложение 6'!G288</f>
        <v>1438.4099999999999</v>
      </c>
      <c r="G169" s="159">
        <f>'приложение 6'!H288</f>
        <v>1015.41</v>
      </c>
      <c r="H169" s="159">
        <f>'приложение 6'!I288</f>
        <v>1015.41</v>
      </c>
    </row>
    <row r="170" spans="1:8">
      <c r="A170" s="263"/>
      <c r="B170" s="262"/>
      <c r="C170" s="264"/>
      <c r="D170" s="146">
        <v>850</v>
      </c>
      <c r="E170" s="146" t="s">
        <v>190</v>
      </c>
      <c r="F170" s="147">
        <f>'приложение 6'!G290</f>
        <v>2</v>
      </c>
      <c r="G170" s="225">
        <f>'приложение 6'!H290</f>
        <v>2</v>
      </c>
      <c r="H170" s="225">
        <f>'приложение 6'!I290</f>
        <v>2</v>
      </c>
    </row>
    <row r="171" spans="1:8" ht="31.5">
      <c r="A171" s="87">
        <v>126</v>
      </c>
      <c r="B171" s="31" t="s">
        <v>323</v>
      </c>
      <c r="C171" s="48">
        <v>1100000000</v>
      </c>
      <c r="D171" s="48"/>
      <c r="E171" s="48"/>
      <c r="F171" s="228">
        <f>F172+F174+F176</f>
        <v>10385.040000000001</v>
      </c>
      <c r="G171" s="228">
        <f t="shared" ref="G171:H171" si="35">G172+G174+G176</f>
        <v>10383</v>
      </c>
      <c r="H171" s="228">
        <f t="shared" si="35"/>
        <v>10383</v>
      </c>
    </row>
    <row r="172" spans="1:8" ht="31.5">
      <c r="A172" s="87">
        <v>127</v>
      </c>
      <c r="B172" s="5" t="s">
        <v>88</v>
      </c>
      <c r="C172" s="63">
        <v>1110000000</v>
      </c>
      <c r="D172" s="63"/>
      <c r="E172" s="63"/>
      <c r="F172" s="64">
        <f>F173</f>
        <v>9952.4</v>
      </c>
      <c r="G172" s="64">
        <f t="shared" ref="G172:H172" si="36">G173</f>
        <v>9952.4</v>
      </c>
      <c r="H172" s="64">
        <f t="shared" si="36"/>
        <v>9952.4</v>
      </c>
    </row>
    <row r="173" spans="1:8" ht="110.25">
      <c r="A173" s="87">
        <v>128</v>
      </c>
      <c r="B173" s="85" t="s">
        <v>89</v>
      </c>
      <c r="C173" s="86">
        <f>'приложение 6'!E167</f>
        <v>1110023580</v>
      </c>
      <c r="D173" s="86">
        <v>810</v>
      </c>
      <c r="E173" s="86" t="s">
        <v>324</v>
      </c>
      <c r="F173" s="47">
        <f>'приложение 6'!G169</f>
        <v>9952.4</v>
      </c>
      <c r="G173" s="47">
        <f>'приложение 6'!H169</f>
        <v>9952.4</v>
      </c>
      <c r="H173" s="47">
        <f>'приложение 6'!I169</f>
        <v>9952.4</v>
      </c>
    </row>
    <row r="174" spans="1:8" ht="31.5">
      <c r="A174" s="87">
        <v>129</v>
      </c>
      <c r="B174" s="5" t="s">
        <v>325</v>
      </c>
      <c r="C174" s="63">
        <v>1120000000</v>
      </c>
      <c r="D174" s="63"/>
      <c r="E174" s="63"/>
      <c r="F174" s="64">
        <f>F175</f>
        <v>430.6</v>
      </c>
      <c r="G174" s="64">
        <f t="shared" ref="G174:H174" si="37">G175</f>
        <v>430.6</v>
      </c>
      <c r="H174" s="64">
        <f t="shared" si="37"/>
        <v>430.6</v>
      </c>
    </row>
    <row r="175" spans="1:8" ht="63">
      <c r="A175" s="87">
        <v>130</v>
      </c>
      <c r="B175" s="126" t="s">
        <v>471</v>
      </c>
      <c r="C175" s="86">
        <f>'приложение 6'!E173</f>
        <v>1120082220</v>
      </c>
      <c r="D175" s="86">
        <v>240</v>
      </c>
      <c r="E175" s="103" t="s">
        <v>448</v>
      </c>
      <c r="F175" s="47">
        <f>'приложение 6'!G173</f>
        <v>430.6</v>
      </c>
      <c r="G175" s="159">
        <f>'приложение 6'!H173</f>
        <v>430.6</v>
      </c>
      <c r="H175" s="159">
        <f>'приложение 6'!I173</f>
        <v>430.6</v>
      </c>
    </row>
    <row r="176" spans="1:8" ht="31.5">
      <c r="A176" s="87">
        <v>131</v>
      </c>
      <c r="B176" s="5" t="s">
        <v>326</v>
      </c>
      <c r="C176" s="63">
        <v>1130000000</v>
      </c>
      <c r="D176" s="86"/>
      <c r="E176" s="86"/>
      <c r="F176" s="159">
        <f>F177</f>
        <v>2.04</v>
      </c>
      <c r="G176" s="159">
        <f t="shared" ref="G176:H176" si="38">G177</f>
        <v>0</v>
      </c>
      <c r="H176" s="159">
        <f t="shared" si="38"/>
        <v>0</v>
      </c>
    </row>
    <row r="177" spans="1:8" ht="63">
      <c r="A177" s="157">
        <v>132</v>
      </c>
      <c r="B177" s="90" t="s">
        <v>490</v>
      </c>
      <c r="C177" s="164" t="str">
        <f>'приложение 6'!E179</f>
        <v>11300S5080</v>
      </c>
      <c r="D177" s="158">
        <v>240</v>
      </c>
      <c r="E177" s="158" t="s">
        <v>504</v>
      </c>
      <c r="F177" s="159">
        <f>'приложение 6'!G179</f>
        <v>2.04</v>
      </c>
      <c r="G177" s="159">
        <f>'приложение 6'!H179</f>
        <v>0</v>
      </c>
      <c r="H177" s="159">
        <f>'приложение 6'!I179</f>
        <v>0</v>
      </c>
    </row>
    <row r="178" spans="1:8" ht="31.5">
      <c r="A178" s="87">
        <v>133</v>
      </c>
      <c r="B178" s="31" t="s">
        <v>327</v>
      </c>
      <c r="C178" s="48">
        <v>1200000000</v>
      </c>
      <c r="D178" s="86"/>
      <c r="E178" s="86"/>
      <c r="F178" s="68">
        <f>F179+F181+F183+F186+F190</f>
        <v>18885.650000000001</v>
      </c>
      <c r="G178" s="68">
        <f>G179+G181+G183+G186+G190</f>
        <v>1844.5</v>
      </c>
      <c r="H178" s="68">
        <f>H179+H181+H183+H186+H190</f>
        <v>1844.5</v>
      </c>
    </row>
    <row r="179" spans="1:8" ht="31.5">
      <c r="A179" s="87">
        <v>134</v>
      </c>
      <c r="B179" s="5" t="s">
        <v>328</v>
      </c>
      <c r="C179" s="63">
        <v>1210000000</v>
      </c>
      <c r="D179" s="86"/>
      <c r="E179" s="86"/>
      <c r="F179" s="47">
        <f>F180</f>
        <v>15684.32</v>
      </c>
      <c r="G179" s="237">
        <f t="shared" ref="G179:H179" si="39">G180</f>
        <v>0</v>
      </c>
      <c r="H179" s="237">
        <f t="shared" si="39"/>
        <v>0</v>
      </c>
    </row>
    <row r="180" spans="1:8" ht="63">
      <c r="A180" s="234">
        <v>135</v>
      </c>
      <c r="B180" s="233" t="s">
        <v>544</v>
      </c>
      <c r="C180" s="238">
        <f>'приложение 6'!E65</f>
        <v>1210095020</v>
      </c>
      <c r="D180" s="232">
        <v>520</v>
      </c>
      <c r="E180" s="232" t="s">
        <v>546</v>
      </c>
      <c r="F180" s="237">
        <f>'приложение 6'!G65</f>
        <v>15684.32</v>
      </c>
      <c r="G180" s="237">
        <f>'приложение 6'!H65</f>
        <v>0</v>
      </c>
      <c r="H180" s="237">
        <f>'приложение 6'!I65</f>
        <v>0</v>
      </c>
    </row>
    <row r="181" spans="1:8" ht="31.5">
      <c r="A181" s="87">
        <v>136</v>
      </c>
      <c r="B181" s="5" t="s">
        <v>329</v>
      </c>
      <c r="C181" s="63">
        <v>1220000000</v>
      </c>
      <c r="D181" s="86"/>
      <c r="E181" s="86"/>
      <c r="F181" s="47">
        <f>F182</f>
        <v>386</v>
      </c>
      <c r="G181" s="175">
        <f t="shared" ref="G181:H181" si="40">G182</f>
        <v>386</v>
      </c>
      <c r="H181" s="175">
        <f t="shared" si="40"/>
        <v>386</v>
      </c>
    </row>
    <row r="182" spans="1:8">
      <c r="A182" s="87">
        <v>137</v>
      </c>
      <c r="B182" s="85" t="s">
        <v>342</v>
      </c>
      <c r="C182" s="63">
        <f>'приложение 6'!E213</f>
        <v>1220082100</v>
      </c>
      <c r="D182" s="86">
        <v>320</v>
      </c>
      <c r="E182" s="103" t="s">
        <v>218</v>
      </c>
      <c r="F182" s="47">
        <f>'приложение 6'!G215</f>
        <v>386</v>
      </c>
      <c r="G182" s="159">
        <f>'приложение 6'!H215</f>
        <v>386</v>
      </c>
      <c r="H182" s="159">
        <f>'приложение 6'!I215</f>
        <v>386</v>
      </c>
    </row>
    <row r="183" spans="1:8" ht="47.25">
      <c r="A183" s="87">
        <v>138</v>
      </c>
      <c r="B183" s="5" t="s">
        <v>330</v>
      </c>
      <c r="C183" s="63">
        <v>1230000000</v>
      </c>
      <c r="D183" s="86"/>
      <c r="E183" s="86"/>
      <c r="F183" s="47">
        <f>F184</f>
        <v>94.93</v>
      </c>
      <c r="G183" s="175">
        <f>G184</f>
        <v>0</v>
      </c>
      <c r="H183" s="159">
        <f t="shared" ref="H183" si="41">H184</f>
        <v>0</v>
      </c>
    </row>
    <row r="184" spans="1:8">
      <c r="A184" s="157">
        <v>139</v>
      </c>
      <c r="B184" s="51" t="s">
        <v>489</v>
      </c>
      <c r="C184" s="164">
        <f>'приложение 6'!E189</f>
        <v>1230083110</v>
      </c>
      <c r="D184" s="158">
        <v>240</v>
      </c>
      <c r="E184" s="158" t="s">
        <v>505</v>
      </c>
      <c r="F184" s="159">
        <f>'приложение 6'!G189</f>
        <v>94.93</v>
      </c>
      <c r="G184" s="159">
        <f>'приложение 6'!H189</f>
        <v>0</v>
      </c>
      <c r="H184" s="159">
        <f>'приложение 6'!I189</f>
        <v>0</v>
      </c>
    </row>
    <row r="185" spans="1:8" ht="63">
      <c r="A185" s="87">
        <v>140</v>
      </c>
      <c r="B185" s="4" t="s">
        <v>331</v>
      </c>
      <c r="C185" s="63">
        <v>1240000000</v>
      </c>
      <c r="D185" s="86"/>
      <c r="E185" s="86"/>
      <c r="F185" s="86"/>
      <c r="G185" s="86"/>
      <c r="H185" s="86"/>
    </row>
    <row r="186" spans="1:8" ht="47.25">
      <c r="A186" s="87">
        <v>141</v>
      </c>
      <c r="B186" s="4" t="s">
        <v>332</v>
      </c>
      <c r="C186" s="63">
        <v>1250000000</v>
      </c>
      <c r="D186" s="86"/>
      <c r="E186" s="86"/>
      <c r="F186" s="66">
        <f>F187+F188+F189</f>
        <v>2208.9</v>
      </c>
      <c r="G186" s="66">
        <f t="shared" ref="G186:H186" si="42">G187+G188+G189</f>
        <v>947</v>
      </c>
      <c r="H186" s="66">
        <f t="shared" si="42"/>
        <v>947</v>
      </c>
    </row>
    <row r="187" spans="1:8" ht="78.75">
      <c r="A187" s="87">
        <v>142</v>
      </c>
      <c r="B187" s="85" t="s">
        <v>119</v>
      </c>
      <c r="C187" s="86" t="str">
        <f>'приложение 6'!E219</f>
        <v>12500R0820</v>
      </c>
      <c r="D187" s="86">
        <v>410</v>
      </c>
      <c r="E187" s="103" t="s">
        <v>116</v>
      </c>
      <c r="F187" s="98">
        <f>'приложение 6'!G221</f>
        <v>1361.3</v>
      </c>
      <c r="G187" s="98">
        <f>'приложение 6'!H221</f>
        <v>947</v>
      </c>
      <c r="H187" s="98">
        <f>'приложение 6'!I221</f>
        <v>947</v>
      </c>
    </row>
    <row r="188" spans="1:8" ht="78.75">
      <c r="A188" s="87">
        <v>143</v>
      </c>
      <c r="B188" s="33" t="s">
        <v>123</v>
      </c>
      <c r="C188" s="86">
        <f>'приложение 6'!E222</f>
        <v>1250050820</v>
      </c>
      <c r="D188" s="86">
        <v>410</v>
      </c>
      <c r="E188" s="103" t="s">
        <v>116</v>
      </c>
      <c r="F188" s="159">
        <f>'приложение 6'!G224</f>
        <v>532.6</v>
      </c>
      <c r="G188" s="159">
        <f>'приложение 6'!H224</f>
        <v>0</v>
      </c>
      <c r="H188" s="159">
        <f>'приложение 6'!I224</f>
        <v>0</v>
      </c>
    </row>
    <row r="189" spans="1:8" ht="47.25">
      <c r="A189" s="185">
        <v>144</v>
      </c>
      <c r="B189" s="90" t="s">
        <v>510</v>
      </c>
      <c r="C189" s="187">
        <f>'приложение 6'!E326</f>
        <v>1250081110</v>
      </c>
      <c r="D189" s="187">
        <v>240</v>
      </c>
      <c r="E189" s="187" t="s">
        <v>480</v>
      </c>
      <c r="F189" s="186">
        <f>'приложение 6'!G326</f>
        <v>315</v>
      </c>
      <c r="G189" s="186">
        <f>'приложение 6'!H326</f>
        <v>0</v>
      </c>
      <c r="H189" s="186">
        <f>'приложение 6'!I326</f>
        <v>0</v>
      </c>
    </row>
    <row r="190" spans="1:8">
      <c r="A190" s="87">
        <v>145</v>
      </c>
      <c r="B190" s="4" t="s">
        <v>333</v>
      </c>
      <c r="C190" s="86"/>
      <c r="D190" s="86"/>
      <c r="E190" s="86"/>
      <c r="F190" s="64">
        <f>F191+F192</f>
        <v>511.5</v>
      </c>
      <c r="G190" s="64">
        <f t="shared" ref="G190:H190" si="43">G191+G192</f>
        <v>511.5</v>
      </c>
      <c r="H190" s="64">
        <f t="shared" si="43"/>
        <v>511.5</v>
      </c>
    </row>
    <row r="191" spans="1:8">
      <c r="A191" s="263">
        <v>146</v>
      </c>
      <c r="B191" s="262" t="s">
        <v>81</v>
      </c>
      <c r="C191" s="261">
        <f>'приложение 6'!E150</f>
        <v>1290074670</v>
      </c>
      <c r="D191" s="86">
        <v>120</v>
      </c>
      <c r="E191" s="103" t="s">
        <v>190</v>
      </c>
      <c r="F191" s="47">
        <f>'приложение 6'!G152</f>
        <v>468.9</v>
      </c>
      <c r="G191" s="159">
        <f>'приложение 6'!H152</f>
        <v>468.9</v>
      </c>
      <c r="H191" s="159">
        <f>'приложение 6'!I152</f>
        <v>468.9</v>
      </c>
    </row>
    <row r="192" spans="1:8" ht="50.25" customHeight="1">
      <c r="A192" s="263"/>
      <c r="B192" s="262"/>
      <c r="C192" s="261"/>
      <c r="D192" s="142">
        <v>240</v>
      </c>
      <c r="E192" s="142" t="s">
        <v>480</v>
      </c>
      <c r="F192" s="143">
        <f>'приложение 6'!G154</f>
        <v>42.6</v>
      </c>
      <c r="G192" s="159">
        <f>'приложение 6'!H154</f>
        <v>42.6</v>
      </c>
      <c r="H192" s="159">
        <f>'приложение 6'!I154</f>
        <v>42.6</v>
      </c>
    </row>
    <row r="193" spans="1:8" ht="31.5">
      <c r="A193" s="87">
        <v>147</v>
      </c>
      <c r="B193" s="31" t="s">
        <v>334</v>
      </c>
      <c r="C193" s="48">
        <v>1300000000</v>
      </c>
      <c r="D193" s="86"/>
      <c r="E193" s="86"/>
      <c r="F193" s="49">
        <f>F194</f>
        <v>500</v>
      </c>
      <c r="G193" s="49">
        <f t="shared" ref="G193:H193" si="44">G194</f>
        <v>0</v>
      </c>
      <c r="H193" s="49">
        <f t="shared" si="44"/>
        <v>0</v>
      </c>
    </row>
    <row r="194" spans="1:8">
      <c r="A194" s="87">
        <v>148</v>
      </c>
      <c r="B194" s="4" t="s">
        <v>80</v>
      </c>
      <c r="C194" s="63">
        <v>1390000000</v>
      </c>
      <c r="D194" s="63"/>
      <c r="E194" s="63"/>
      <c r="F194" s="64">
        <f>F195+F196</f>
        <v>500</v>
      </c>
      <c r="G194" s="64">
        <f>G195+G196</f>
        <v>0</v>
      </c>
      <c r="H194" s="64">
        <f>H195+H196</f>
        <v>0</v>
      </c>
    </row>
    <row r="195" spans="1:8" ht="31.5">
      <c r="A195" s="87">
        <v>149</v>
      </c>
      <c r="B195" s="6" t="s">
        <v>41</v>
      </c>
      <c r="C195" s="86">
        <f>'приложение 6'!E53</f>
        <v>1390084010</v>
      </c>
      <c r="D195" s="86">
        <v>540</v>
      </c>
      <c r="E195" s="103" t="s">
        <v>437</v>
      </c>
      <c r="F195" s="47">
        <f>'приложение 6'!G55</f>
        <v>200</v>
      </c>
      <c r="G195" s="47">
        <f>'приложение 6'!H55</f>
        <v>0</v>
      </c>
      <c r="H195" s="47">
        <f>'приложение 6'!I55</f>
        <v>0</v>
      </c>
    </row>
    <row r="196" spans="1:8">
      <c r="A196" s="87">
        <v>150</v>
      </c>
      <c r="B196" s="41" t="s">
        <v>43</v>
      </c>
      <c r="C196" s="86">
        <f>'приложение 6'!E58</f>
        <v>1390084020</v>
      </c>
      <c r="D196" s="86">
        <v>540</v>
      </c>
      <c r="E196" s="103" t="s">
        <v>437</v>
      </c>
      <c r="F196" s="47">
        <f>'приложение 6'!G58</f>
        <v>300</v>
      </c>
      <c r="G196" s="47">
        <f>'приложение 6'!H58</f>
        <v>0</v>
      </c>
      <c r="H196" s="47">
        <f>'приложение 6'!I58</f>
        <v>0</v>
      </c>
    </row>
    <row r="197" spans="1:8" ht="47.25">
      <c r="A197" s="196">
        <v>151</v>
      </c>
      <c r="B197" s="207" t="s">
        <v>536</v>
      </c>
      <c r="C197" s="197">
        <v>1400000000</v>
      </c>
      <c r="D197" s="197"/>
      <c r="E197" s="197"/>
      <c r="F197" s="228">
        <f>F198+F201</f>
        <v>1062.5</v>
      </c>
      <c r="G197" s="228">
        <f t="shared" ref="G197:H197" si="45">G198+G201</f>
        <v>1062.5</v>
      </c>
      <c r="H197" s="228">
        <f t="shared" si="45"/>
        <v>1062.5</v>
      </c>
    </row>
    <row r="198" spans="1:8" ht="31.5">
      <c r="A198" s="196">
        <v>152</v>
      </c>
      <c r="B198" s="208" t="s">
        <v>537</v>
      </c>
      <c r="C198" s="197">
        <v>1410000000</v>
      </c>
      <c r="D198" s="197"/>
      <c r="E198" s="197"/>
      <c r="F198" s="198">
        <f>F199+F200</f>
        <v>546.9</v>
      </c>
      <c r="G198" s="202">
        <f t="shared" ref="G198:H198" si="46">G199+G200</f>
        <v>546.9</v>
      </c>
      <c r="H198" s="202">
        <f t="shared" si="46"/>
        <v>546.9</v>
      </c>
    </row>
    <row r="199" spans="1:8">
      <c r="A199" s="201">
        <v>153</v>
      </c>
      <c r="B199" s="265" t="s">
        <v>86</v>
      </c>
      <c r="C199" s="248">
        <f>'приложение 6'!E159</f>
        <v>1410075170</v>
      </c>
      <c r="D199" s="203">
        <v>120</v>
      </c>
      <c r="E199" s="203" t="s">
        <v>447</v>
      </c>
      <c r="F199" s="202">
        <f>'приложение 6'!G161</f>
        <v>477.65</v>
      </c>
      <c r="G199" s="202">
        <f>'приложение 6'!H161</f>
        <v>477.65</v>
      </c>
      <c r="H199" s="202">
        <f>'приложение 6'!I161</f>
        <v>477.65</v>
      </c>
    </row>
    <row r="200" spans="1:8" ht="36.75" customHeight="1">
      <c r="A200" s="201">
        <v>154</v>
      </c>
      <c r="B200" s="265"/>
      <c r="C200" s="250"/>
      <c r="D200" s="203">
        <v>240</v>
      </c>
      <c r="E200" s="203" t="s">
        <v>447</v>
      </c>
      <c r="F200" s="202">
        <f>'приложение 6'!G163</f>
        <v>69.25</v>
      </c>
      <c r="G200" s="202">
        <f>'приложение 6'!H163</f>
        <v>69.25</v>
      </c>
      <c r="H200" s="202">
        <f>'приложение 6'!I163</f>
        <v>69.25</v>
      </c>
    </row>
    <row r="201" spans="1:8">
      <c r="A201" s="196">
        <v>155</v>
      </c>
      <c r="B201" s="208" t="s">
        <v>333</v>
      </c>
      <c r="C201" s="197">
        <v>1490000000</v>
      </c>
      <c r="D201" s="197"/>
      <c r="E201" s="197"/>
      <c r="F201" s="198">
        <f>F202</f>
        <v>515.6</v>
      </c>
      <c r="G201" s="198">
        <f t="shared" ref="G201:H201" si="47">G202</f>
        <v>515.6</v>
      </c>
      <c r="H201" s="198">
        <f t="shared" si="47"/>
        <v>515.6</v>
      </c>
    </row>
    <row r="202" spans="1:8" ht="51" customHeight="1">
      <c r="A202" s="196">
        <v>156</v>
      </c>
      <c r="B202" s="12" t="s">
        <v>97</v>
      </c>
      <c r="C202" s="197">
        <f>'приложение 6'!E304</f>
        <v>1490075180</v>
      </c>
      <c r="D202" s="197">
        <v>240</v>
      </c>
      <c r="E202" s="197" t="s">
        <v>505</v>
      </c>
      <c r="F202" s="198">
        <f>'приложение 6'!G304</f>
        <v>515.6</v>
      </c>
      <c r="G202" s="198">
        <f>'приложение 6'!H304</f>
        <v>515.6</v>
      </c>
      <c r="H202" s="198">
        <f>'приложение 6'!I304</f>
        <v>515.6</v>
      </c>
    </row>
    <row r="203" spans="1:8">
      <c r="A203" s="87">
        <v>157</v>
      </c>
      <c r="B203" s="30" t="s">
        <v>28</v>
      </c>
      <c r="C203" s="86"/>
      <c r="D203" s="86"/>
      <c r="E203" s="86"/>
      <c r="F203" s="228">
        <f>SUM(F204:F225)</f>
        <v>15891.91</v>
      </c>
      <c r="G203" s="228">
        <f>SUM(G204:G225)</f>
        <v>9179.92</v>
      </c>
      <c r="H203" s="228">
        <f t="shared" ref="H203" si="48">SUM(H204:H225)</f>
        <v>9179.92</v>
      </c>
    </row>
    <row r="204" spans="1:8">
      <c r="A204" s="168">
        <v>158</v>
      </c>
      <c r="B204" s="165" t="s">
        <v>340</v>
      </c>
      <c r="C204" s="167">
        <f>'приложение 6'!E108</f>
        <v>8510000210</v>
      </c>
      <c r="D204" s="86">
        <v>120</v>
      </c>
      <c r="E204" s="103" t="s">
        <v>445</v>
      </c>
      <c r="F204" s="47">
        <f>'приложение 6'!G110</f>
        <v>1105.6300000000001</v>
      </c>
      <c r="G204" s="175">
        <f>'приложение 6'!H110</f>
        <v>1105.6300000000001</v>
      </c>
      <c r="H204" s="175">
        <f>'приложение 6'!I110</f>
        <v>1105.6300000000001</v>
      </c>
    </row>
    <row r="205" spans="1:8" ht="47.25">
      <c r="A205" s="87">
        <v>159</v>
      </c>
      <c r="B205" s="85" t="s">
        <v>29</v>
      </c>
      <c r="C205" s="86">
        <f>'приложение 6'!E21</f>
        <v>9210075140</v>
      </c>
      <c r="D205" s="86">
        <v>530</v>
      </c>
      <c r="E205" s="103" t="s">
        <v>433</v>
      </c>
      <c r="F205" s="47">
        <f>'приложение 6'!G23</f>
        <v>58.8</v>
      </c>
      <c r="G205" s="47">
        <f>'приложение 6'!H23</f>
        <v>58.8</v>
      </c>
      <c r="H205" s="47">
        <f>'приложение 6'!I23</f>
        <v>58.8</v>
      </c>
    </row>
    <row r="206" spans="1:8" ht="63">
      <c r="A206" s="87">
        <v>160</v>
      </c>
      <c r="B206" s="212" t="s">
        <v>37</v>
      </c>
      <c r="C206" s="86">
        <f>'приложение 6'!E46</f>
        <v>9170051180</v>
      </c>
      <c r="D206" s="86">
        <v>530</v>
      </c>
      <c r="E206" s="103" t="s">
        <v>435</v>
      </c>
      <c r="F206" s="47">
        <f>'приложение 6'!G48</f>
        <v>1366.9</v>
      </c>
      <c r="G206" s="175">
        <f>'приложение 6'!H48</f>
        <v>0</v>
      </c>
      <c r="H206" s="175">
        <f>'приложение 6'!I48</f>
        <v>0</v>
      </c>
    </row>
    <row r="207" spans="1:8">
      <c r="A207" s="263">
        <v>161</v>
      </c>
      <c r="B207" s="262" t="s">
        <v>65</v>
      </c>
      <c r="C207" s="261">
        <f>'приложение 6'!E122</f>
        <v>9170076040</v>
      </c>
      <c r="D207" s="86">
        <v>120</v>
      </c>
      <c r="E207" s="103" t="s">
        <v>433</v>
      </c>
      <c r="F207" s="47">
        <f>'приложение 6'!G124</f>
        <v>469.05</v>
      </c>
      <c r="G207" s="175">
        <f>'приложение 6'!H124</f>
        <v>469.05</v>
      </c>
      <c r="H207" s="175">
        <f>'приложение 6'!I124</f>
        <v>469.05</v>
      </c>
    </row>
    <row r="208" spans="1:8">
      <c r="A208" s="263"/>
      <c r="B208" s="262"/>
      <c r="C208" s="261"/>
      <c r="D208" s="86">
        <v>240</v>
      </c>
      <c r="E208" s="103" t="s">
        <v>433</v>
      </c>
      <c r="F208" s="47">
        <f>'приложение 6'!G126</f>
        <v>51.45</v>
      </c>
      <c r="G208" s="175">
        <f>'приложение 6'!H126</f>
        <v>51.45</v>
      </c>
      <c r="H208" s="175">
        <f>'приложение 6'!I126</f>
        <v>51.45</v>
      </c>
    </row>
    <row r="209" spans="1:8">
      <c r="A209" s="263">
        <v>162</v>
      </c>
      <c r="B209" s="51" t="s">
        <v>69</v>
      </c>
      <c r="C209" s="86">
        <f>'приложение 6'!E129</f>
        <v>9170010110</v>
      </c>
      <c r="D209" s="86">
        <v>870</v>
      </c>
      <c r="E209" s="103" t="s">
        <v>446</v>
      </c>
      <c r="F209" s="47">
        <f>'приложение 6'!G131</f>
        <v>350</v>
      </c>
      <c r="G209" s="47">
        <f>'приложение 6'!H131</f>
        <v>350</v>
      </c>
      <c r="H209" s="47">
        <f>'приложение 6'!I131</f>
        <v>350</v>
      </c>
    </row>
    <row r="210" spans="1:8" ht="54.75" customHeight="1">
      <c r="A210" s="263"/>
      <c r="B210" s="85" t="s">
        <v>75</v>
      </c>
      <c r="C210" s="86">
        <f>'приложение 6'!E316</f>
        <v>9170000850</v>
      </c>
      <c r="D210" s="86">
        <v>240</v>
      </c>
      <c r="E210" s="103" t="s">
        <v>190</v>
      </c>
      <c r="F210" s="47">
        <f>'приложение 6'!G318</f>
        <v>400</v>
      </c>
      <c r="G210" s="175">
        <f>'приложение 6'!H318</f>
        <v>400</v>
      </c>
      <c r="H210" s="175">
        <f>'приложение 6'!I318</f>
        <v>400</v>
      </c>
    </row>
    <row r="211" spans="1:8" ht="36.75" customHeight="1">
      <c r="A211" s="87">
        <v>163</v>
      </c>
      <c r="B211" s="85" t="s">
        <v>76</v>
      </c>
      <c r="C211" s="86">
        <f>'приложение 6'!E319</f>
        <v>9170017110</v>
      </c>
      <c r="D211" s="86">
        <v>240</v>
      </c>
      <c r="E211" s="103" t="s">
        <v>190</v>
      </c>
      <c r="F211" s="47">
        <f>'приложение 6'!G321</f>
        <v>300</v>
      </c>
      <c r="G211" s="175">
        <f>'приложение 6'!H321</f>
        <v>300</v>
      </c>
      <c r="H211" s="175">
        <f>'приложение 6'!I321</f>
        <v>300</v>
      </c>
    </row>
    <row r="212" spans="1:8" ht="126">
      <c r="A212" s="170">
        <v>164</v>
      </c>
      <c r="B212" s="169" t="s">
        <v>486</v>
      </c>
      <c r="C212" s="171">
        <f>'приложение 6'!E136</f>
        <v>9170074160</v>
      </c>
      <c r="D212" s="171">
        <v>360</v>
      </c>
      <c r="E212" s="171" t="s">
        <v>190</v>
      </c>
      <c r="F212" s="175">
        <f>'приложение 6'!G136</f>
        <v>4278.2</v>
      </c>
      <c r="G212" s="175">
        <f>'приложение 6'!H136</f>
        <v>0</v>
      </c>
      <c r="H212" s="175">
        <f>'приложение 6'!I136</f>
        <v>0</v>
      </c>
    </row>
    <row r="213" spans="1:8" ht="120.75" customHeight="1">
      <c r="A213" s="170">
        <v>165</v>
      </c>
      <c r="B213" s="215" t="s">
        <v>488</v>
      </c>
      <c r="C213" s="167">
        <f>'приложение 6'!E139</f>
        <v>9170074170</v>
      </c>
      <c r="D213" s="171">
        <v>120</v>
      </c>
      <c r="E213" s="171" t="s">
        <v>190</v>
      </c>
      <c r="F213" s="175">
        <f>'приложение 6'!G139</f>
        <v>544.6</v>
      </c>
      <c r="G213" s="175">
        <f>'приложение 6'!H139</f>
        <v>0</v>
      </c>
      <c r="H213" s="175">
        <f>'приложение 6'!I139</f>
        <v>0</v>
      </c>
    </row>
    <row r="214" spans="1:8">
      <c r="A214" s="263">
        <v>166</v>
      </c>
      <c r="B214" s="266" t="s">
        <v>71</v>
      </c>
      <c r="C214" s="261">
        <f>'приложение 6'!E140</f>
        <v>9170074290</v>
      </c>
      <c r="D214" s="86">
        <v>120</v>
      </c>
      <c r="E214" s="103" t="s">
        <v>190</v>
      </c>
      <c r="F214" s="47">
        <f>'приложение 6'!G142</f>
        <v>32.83</v>
      </c>
      <c r="G214" s="175">
        <f>'приложение 6'!H142</f>
        <v>32.83</v>
      </c>
      <c r="H214" s="175">
        <f>'приложение 6'!I142</f>
        <v>32.83</v>
      </c>
    </row>
    <row r="215" spans="1:8" ht="55.5" customHeight="1">
      <c r="A215" s="263"/>
      <c r="B215" s="267"/>
      <c r="C215" s="261"/>
      <c r="D215" s="86">
        <v>240</v>
      </c>
      <c r="E215" s="103" t="s">
        <v>190</v>
      </c>
      <c r="F215" s="47">
        <f>'приложение 6'!G144</f>
        <v>1.77</v>
      </c>
      <c r="G215" s="175">
        <f>'приложение 6'!H144</f>
        <v>1.77</v>
      </c>
      <c r="H215" s="175">
        <f>'приложение 6'!I144</f>
        <v>1.77</v>
      </c>
    </row>
    <row r="216" spans="1:8" ht="47.25">
      <c r="A216" s="87">
        <v>167</v>
      </c>
      <c r="B216" s="85" t="s">
        <v>74</v>
      </c>
      <c r="C216" s="86">
        <f>'приложение 6'!E292</f>
        <v>9170075550</v>
      </c>
      <c r="D216" s="86">
        <v>240</v>
      </c>
      <c r="E216" s="103" t="s">
        <v>190</v>
      </c>
      <c r="F216" s="47">
        <f>'приложение 6'!G294</f>
        <v>194</v>
      </c>
      <c r="G216" s="175">
        <f>'приложение 6'!H294</f>
        <v>194</v>
      </c>
      <c r="H216" s="175">
        <f>'приложение 6'!I294</f>
        <v>194</v>
      </c>
    </row>
    <row r="217" spans="1:8" ht="31.5">
      <c r="A217" s="87">
        <v>168</v>
      </c>
      <c r="B217" s="85" t="s">
        <v>77</v>
      </c>
      <c r="C217" s="86" t="str">
        <f>'приложение 6'!E296</f>
        <v>91700S5550</v>
      </c>
      <c r="D217" s="86">
        <v>240</v>
      </c>
      <c r="E217" s="103" t="s">
        <v>190</v>
      </c>
      <c r="F217" s="47">
        <f>'приложение 6'!G297</f>
        <v>24</v>
      </c>
      <c r="G217" s="175">
        <f>'приложение 6'!H297</f>
        <v>24</v>
      </c>
      <c r="H217" s="175">
        <f>'приложение 6'!I297</f>
        <v>24</v>
      </c>
    </row>
    <row r="218" spans="1:8" ht="63">
      <c r="A218" s="87">
        <v>169</v>
      </c>
      <c r="B218" s="85" t="s">
        <v>72</v>
      </c>
      <c r="C218" s="86">
        <f>'приложение 6'!E145</f>
        <v>9170092020</v>
      </c>
      <c r="D218" s="86">
        <v>830</v>
      </c>
      <c r="E218" s="103" t="s">
        <v>190</v>
      </c>
      <c r="F218" s="47">
        <f>'приложение 6'!G147</f>
        <v>800</v>
      </c>
      <c r="G218" s="175">
        <f>'приложение 6'!H147</f>
        <v>800</v>
      </c>
      <c r="H218" s="175">
        <f>'приложение 6'!I147</f>
        <v>800</v>
      </c>
    </row>
    <row r="219" spans="1:8">
      <c r="A219" s="251">
        <v>170</v>
      </c>
      <c r="B219" s="254" t="s">
        <v>385</v>
      </c>
      <c r="C219" s="248">
        <f>'приложение 6'!E309</f>
        <v>9170000620</v>
      </c>
      <c r="D219" s="86">
        <v>110</v>
      </c>
      <c r="E219" s="103" t="s">
        <v>190</v>
      </c>
      <c r="F219" s="47">
        <f>'приложение 6'!G311</f>
        <v>3397.17</v>
      </c>
      <c r="G219" s="175">
        <f>'приложение 6'!H311</f>
        <v>2874.88</v>
      </c>
      <c r="H219" s="175">
        <f>'приложение 6'!I311</f>
        <v>2874.88</v>
      </c>
    </row>
    <row r="220" spans="1:8">
      <c r="A220" s="252"/>
      <c r="B220" s="255"/>
      <c r="C220" s="249"/>
      <c r="D220" s="86">
        <v>240</v>
      </c>
      <c r="E220" s="103" t="s">
        <v>190</v>
      </c>
      <c r="F220" s="47">
        <f>'приложение 6'!G313</f>
        <v>741.19</v>
      </c>
      <c r="G220" s="175">
        <f>'приложение 6'!H313</f>
        <v>741.19</v>
      </c>
      <c r="H220" s="175">
        <f>'приложение 6'!I313</f>
        <v>741.19</v>
      </c>
    </row>
    <row r="221" spans="1:8">
      <c r="A221" s="253"/>
      <c r="B221" s="256"/>
      <c r="C221" s="250"/>
      <c r="D221" s="223">
        <v>850</v>
      </c>
      <c r="E221" s="223" t="s">
        <v>190</v>
      </c>
      <c r="F221" s="225">
        <f>'приложение 6'!G315</f>
        <v>2</v>
      </c>
      <c r="G221" s="225">
        <f>'приложение 6'!H315</f>
        <v>2</v>
      </c>
      <c r="H221" s="225">
        <f>'приложение 6'!I315</f>
        <v>2</v>
      </c>
    </row>
    <row r="222" spans="1:8" ht="15.75" customHeight="1">
      <c r="A222" s="251">
        <v>171</v>
      </c>
      <c r="B222" s="245" t="s">
        <v>188</v>
      </c>
      <c r="C222" s="248">
        <f>'приложение 6'!E618</f>
        <v>9180000210</v>
      </c>
      <c r="D222" s="86">
        <v>120</v>
      </c>
      <c r="E222" s="103" t="s">
        <v>19</v>
      </c>
      <c r="F222" s="47">
        <f>'приложение 6'!G620</f>
        <v>1401.27</v>
      </c>
      <c r="G222" s="175">
        <f>'приложение 6'!H620</f>
        <v>1401.27</v>
      </c>
      <c r="H222" s="175">
        <f>'приложение 6'!I620</f>
        <v>1401.27</v>
      </c>
    </row>
    <row r="223" spans="1:8">
      <c r="A223" s="252"/>
      <c r="B223" s="246"/>
      <c r="C223" s="249"/>
      <c r="D223" s="86">
        <v>240</v>
      </c>
      <c r="E223" s="103" t="s">
        <v>19</v>
      </c>
      <c r="F223" s="47">
        <f>'приложение 6'!G622</f>
        <v>210.05</v>
      </c>
      <c r="G223" s="175">
        <f>'приложение 6'!H622</f>
        <v>210.05</v>
      </c>
      <c r="H223" s="175">
        <f>'приложение 6'!I622</f>
        <v>210.05</v>
      </c>
    </row>
    <row r="224" spans="1:8">
      <c r="A224" s="253"/>
      <c r="B224" s="247"/>
      <c r="C224" s="250"/>
      <c r="D224" s="223">
        <v>850</v>
      </c>
      <c r="E224" s="227" t="s">
        <v>19</v>
      </c>
      <c r="F224" s="225">
        <f>'приложение 6'!G624</f>
        <v>0.5</v>
      </c>
      <c r="G224" s="226">
        <f>'приложение 6'!H624</f>
        <v>0.5</v>
      </c>
      <c r="H224" s="226">
        <f>'приложение 6'!I624</f>
        <v>0.5</v>
      </c>
    </row>
    <row r="225" spans="1:8">
      <c r="A225" s="99">
        <v>172</v>
      </c>
      <c r="B225" s="217" t="s">
        <v>426</v>
      </c>
      <c r="C225" s="100">
        <f>'приложение 6'!E88</f>
        <v>9170000910</v>
      </c>
      <c r="D225" s="100">
        <v>730</v>
      </c>
      <c r="E225" s="103" t="s">
        <v>441</v>
      </c>
      <c r="F225" s="101">
        <f>'приложение 6'!G88</f>
        <v>162.5</v>
      </c>
      <c r="G225" s="101">
        <f>'приложение 6'!H88</f>
        <v>162.5</v>
      </c>
      <c r="H225" s="101">
        <f>'приложение 6'!I88</f>
        <v>162.5</v>
      </c>
    </row>
    <row r="226" spans="1:8" ht="22.5" customHeight="1">
      <c r="A226" s="87">
        <v>173</v>
      </c>
      <c r="B226" s="218" t="s">
        <v>336</v>
      </c>
      <c r="C226" s="48"/>
      <c r="D226" s="48"/>
      <c r="E226" s="48"/>
      <c r="F226" s="49">
        <f>F227+F228+F230+F231+F229</f>
        <v>6666.9</v>
      </c>
      <c r="G226" s="49">
        <f t="shared" ref="G226:H226" si="49">G227+G228+G230+G231+G229</f>
        <v>6666.9</v>
      </c>
      <c r="H226" s="49">
        <f t="shared" si="49"/>
        <v>6666.9</v>
      </c>
    </row>
    <row r="227" spans="1:8" ht="15.75" customHeight="1">
      <c r="A227" s="251">
        <v>174</v>
      </c>
      <c r="B227" s="254" t="s">
        <v>339</v>
      </c>
      <c r="C227" s="248">
        <f>'приложение 6'!E629</f>
        <v>8110000210</v>
      </c>
      <c r="D227" s="86">
        <v>120</v>
      </c>
      <c r="E227" s="103" t="s">
        <v>459</v>
      </c>
      <c r="F227" s="47">
        <f>'приложение 6'!G631</f>
        <v>1857.48</v>
      </c>
      <c r="G227" s="175">
        <f>'приложение 6'!H631</f>
        <v>1857.48</v>
      </c>
      <c r="H227" s="175">
        <f>'приложение 6'!I631</f>
        <v>1857.48</v>
      </c>
    </row>
    <row r="228" spans="1:8">
      <c r="A228" s="252"/>
      <c r="B228" s="255"/>
      <c r="C228" s="249"/>
      <c r="D228" s="86">
        <v>240</v>
      </c>
      <c r="E228" s="103" t="s">
        <v>459</v>
      </c>
      <c r="F228" s="47">
        <f>'приложение 6'!G633</f>
        <v>2456.2399999999998</v>
      </c>
      <c r="G228" s="175">
        <f>'приложение 6'!H633</f>
        <v>2456.2399999999998</v>
      </c>
      <c r="H228" s="175">
        <f>'приложение 6'!I633</f>
        <v>2456.2399999999998</v>
      </c>
    </row>
    <row r="229" spans="1:8">
      <c r="A229" s="253"/>
      <c r="B229" s="256"/>
      <c r="C229" s="250"/>
      <c r="D229" s="223">
        <v>850</v>
      </c>
      <c r="E229" s="223" t="s">
        <v>459</v>
      </c>
      <c r="F229" s="225">
        <f>'приложение 6'!G635</f>
        <v>0.5</v>
      </c>
      <c r="G229" s="225">
        <f>'приложение 6'!H635</f>
        <v>0.5</v>
      </c>
      <c r="H229" s="225">
        <f>'приложение 6'!I635</f>
        <v>0.5</v>
      </c>
    </row>
    <row r="230" spans="1:8">
      <c r="A230" s="168">
        <v>175</v>
      </c>
      <c r="B230" s="216" t="s">
        <v>337</v>
      </c>
      <c r="C230" s="167">
        <f>'приложение 6'!E636</f>
        <v>8110000230</v>
      </c>
      <c r="D230" s="86">
        <v>120</v>
      </c>
      <c r="E230" s="103" t="s">
        <v>459</v>
      </c>
      <c r="F230" s="47">
        <f>'приложение 6'!G638</f>
        <v>1105.6300000000001</v>
      </c>
      <c r="G230" s="175">
        <f>'приложение 6'!H638</f>
        <v>1105.6300000000001</v>
      </c>
      <c r="H230" s="175">
        <f>'приложение 6'!I638</f>
        <v>1105.6300000000001</v>
      </c>
    </row>
    <row r="231" spans="1:8">
      <c r="A231" s="168">
        <v>176</v>
      </c>
      <c r="B231" s="214" t="s">
        <v>338</v>
      </c>
      <c r="C231" s="167">
        <f>'приложение 6'!E639</f>
        <v>8110000240</v>
      </c>
      <c r="D231" s="86">
        <v>120</v>
      </c>
      <c r="E231" s="103" t="s">
        <v>459</v>
      </c>
      <c r="F231" s="47">
        <f>'приложение 6'!G641</f>
        <v>1247.05</v>
      </c>
      <c r="G231" s="175">
        <f>'приложение 6'!H641</f>
        <v>1247.05</v>
      </c>
      <c r="H231" s="175">
        <f>'приложение 6'!I641</f>
        <v>1247.05</v>
      </c>
    </row>
    <row r="232" spans="1:8">
      <c r="A232" s="235">
        <v>177</v>
      </c>
      <c r="B232" s="51" t="s">
        <v>419</v>
      </c>
      <c r="C232" s="86"/>
      <c r="D232" s="86"/>
      <c r="E232" s="86"/>
      <c r="F232" s="86"/>
      <c r="G232" s="47">
        <f>'приложение 6'!H642</f>
        <v>22112.9</v>
      </c>
      <c r="H232" s="47">
        <f>'приложение 6'!I642</f>
        <v>49167.12</v>
      </c>
    </row>
    <row r="233" spans="1:8">
      <c r="A233" s="235">
        <v>178</v>
      </c>
      <c r="B233" s="79" t="s">
        <v>420</v>
      </c>
      <c r="C233" s="48"/>
      <c r="D233" s="48"/>
      <c r="E233" s="48"/>
      <c r="F233" s="49">
        <f>F12+F38+F105+F119+F128+F145+F153+F159+F171+F178+F193+F203+F226+F70+F162+F197</f>
        <v>892253.82000000007</v>
      </c>
      <c r="G233" s="49">
        <f>G12+G38+G105+G119+G128+G145+G153+G159+G171+G178+G193+G203+G226+G70+G162+G197+G232</f>
        <v>880220.06</v>
      </c>
      <c r="H233" s="49">
        <f>H12+H38+H105+H119+H128+H145+H153+H159+H171+H178+H193+H203+H226+H70+H162+H197+H232</f>
        <v>892474.28</v>
      </c>
    </row>
    <row r="234" spans="1:8">
      <c r="A234" s="94"/>
      <c r="B234" s="67"/>
      <c r="C234" s="57"/>
      <c r="D234" s="57"/>
      <c r="E234" s="57"/>
      <c r="F234" s="57"/>
      <c r="G234" s="57"/>
      <c r="H234" s="57"/>
    </row>
    <row r="235" spans="1:8">
      <c r="A235" s="94"/>
      <c r="B235" s="67"/>
      <c r="C235" s="57"/>
      <c r="D235" s="57"/>
      <c r="E235" s="57"/>
      <c r="F235" s="106">
        <f>'приложение 6'!G643-'приложение 7'!F233</f>
        <v>0</v>
      </c>
      <c r="G235" s="106">
        <f>'приложение 6'!H643-'приложение 7'!G233</f>
        <v>0</v>
      </c>
      <c r="H235" s="106">
        <f>'приложение 6'!I643-'приложение 7'!H233</f>
        <v>0</v>
      </c>
    </row>
    <row r="236" spans="1:8">
      <c r="A236" s="94"/>
      <c r="B236" s="67"/>
      <c r="C236" s="57"/>
      <c r="D236" s="57"/>
      <c r="E236" s="57"/>
      <c r="F236" s="57"/>
      <c r="G236" s="57"/>
      <c r="H236" s="57"/>
    </row>
    <row r="237" spans="1:8">
      <c r="A237" s="94"/>
      <c r="B237" s="67"/>
      <c r="C237" s="57"/>
      <c r="D237" s="57"/>
      <c r="E237" s="57"/>
      <c r="F237" s="57"/>
      <c r="G237" s="57"/>
      <c r="H237" s="57"/>
    </row>
    <row r="238" spans="1:8">
      <c r="A238" s="94"/>
      <c r="B238" s="67"/>
      <c r="C238" s="57"/>
      <c r="D238" s="57"/>
      <c r="E238" s="57"/>
      <c r="F238" s="57"/>
      <c r="G238" s="57"/>
      <c r="H238" s="57"/>
    </row>
    <row r="239" spans="1:8">
      <c r="A239" s="94"/>
      <c r="B239" s="67"/>
      <c r="C239" s="57"/>
      <c r="D239" s="57"/>
      <c r="E239" s="57"/>
      <c r="F239" s="57"/>
      <c r="G239" s="57"/>
      <c r="H239" s="57"/>
    </row>
    <row r="240" spans="1:8">
      <c r="A240" s="94"/>
      <c r="B240" s="67"/>
      <c r="C240" s="57"/>
      <c r="D240" s="57"/>
      <c r="E240" s="57"/>
      <c r="F240" s="57"/>
      <c r="G240" s="57"/>
      <c r="H240" s="57"/>
    </row>
    <row r="241" spans="1:8">
      <c r="A241" s="94"/>
      <c r="B241" s="67"/>
      <c r="C241" s="57"/>
      <c r="D241" s="57"/>
      <c r="E241" s="57"/>
      <c r="F241" s="57"/>
      <c r="G241" s="57"/>
      <c r="H241" s="57"/>
    </row>
    <row r="242" spans="1:8">
      <c r="A242" s="94"/>
      <c r="B242" s="67"/>
      <c r="C242" s="57"/>
      <c r="D242" s="57"/>
      <c r="E242" s="57"/>
      <c r="F242" s="57"/>
      <c r="G242" s="57"/>
      <c r="H242" s="57"/>
    </row>
    <row r="243" spans="1:8">
      <c r="A243" s="94"/>
      <c r="B243" s="67"/>
      <c r="C243" s="57"/>
      <c r="D243" s="57"/>
      <c r="E243" s="57"/>
      <c r="F243" s="57"/>
      <c r="G243" s="57"/>
      <c r="H243" s="57"/>
    </row>
    <row r="244" spans="1:8">
      <c r="A244" s="94"/>
      <c r="B244" s="67"/>
      <c r="C244" s="57"/>
      <c r="D244" s="57"/>
      <c r="E244" s="57"/>
      <c r="F244" s="57"/>
      <c r="G244" s="57"/>
      <c r="H244" s="57"/>
    </row>
    <row r="245" spans="1:8">
      <c r="A245" s="94"/>
      <c r="B245" s="67"/>
      <c r="C245" s="57"/>
      <c r="D245" s="57"/>
      <c r="E245" s="57"/>
      <c r="F245" s="57"/>
      <c r="G245" s="57"/>
      <c r="H245" s="57"/>
    </row>
    <row r="246" spans="1:8">
      <c r="A246" s="94"/>
      <c r="B246" s="67"/>
      <c r="C246" s="57"/>
      <c r="D246" s="57"/>
      <c r="E246" s="57"/>
      <c r="F246" s="57"/>
      <c r="G246" s="57"/>
      <c r="H246" s="57"/>
    </row>
    <row r="247" spans="1:8">
      <c r="A247" s="94"/>
      <c r="B247" s="67"/>
      <c r="C247" s="57"/>
      <c r="D247" s="57"/>
      <c r="E247" s="57"/>
      <c r="F247" s="57"/>
      <c r="G247" s="57"/>
      <c r="H247" s="57"/>
    </row>
    <row r="248" spans="1:8">
      <c r="A248" s="94"/>
      <c r="B248" s="67"/>
      <c r="C248" s="57"/>
      <c r="D248" s="57"/>
      <c r="E248" s="57"/>
      <c r="F248" s="57"/>
      <c r="G248" s="57"/>
      <c r="H248" s="57"/>
    </row>
    <row r="249" spans="1:8">
      <c r="A249" s="94"/>
      <c r="B249" s="67"/>
      <c r="C249" s="57"/>
      <c r="D249" s="57"/>
      <c r="E249" s="57"/>
      <c r="F249" s="57"/>
      <c r="G249" s="57"/>
      <c r="H249" s="57"/>
    </row>
    <row r="250" spans="1:8">
      <c r="A250" s="94"/>
      <c r="B250" s="67"/>
      <c r="C250" s="57"/>
      <c r="D250" s="57"/>
      <c r="E250" s="57"/>
      <c r="F250" s="57"/>
      <c r="G250" s="57"/>
      <c r="H250" s="57"/>
    </row>
    <row r="251" spans="1:8">
      <c r="A251" s="94"/>
      <c r="B251" s="67"/>
      <c r="C251" s="57"/>
      <c r="D251" s="57"/>
      <c r="E251" s="57"/>
      <c r="F251" s="57"/>
      <c r="G251" s="57"/>
      <c r="H251" s="57"/>
    </row>
    <row r="252" spans="1:8">
      <c r="A252" s="94"/>
      <c r="B252" s="67"/>
      <c r="C252" s="57"/>
      <c r="D252" s="57"/>
      <c r="E252" s="57"/>
      <c r="F252" s="57"/>
      <c r="G252" s="57"/>
      <c r="H252" s="57"/>
    </row>
    <row r="253" spans="1:8">
      <c r="A253" s="94"/>
      <c r="B253" s="67"/>
      <c r="C253" s="57"/>
      <c r="D253" s="57"/>
      <c r="E253" s="57"/>
      <c r="F253" s="57"/>
      <c r="G253" s="57"/>
      <c r="H253" s="57"/>
    </row>
    <row r="254" spans="1:8">
      <c r="A254" s="94"/>
      <c r="B254" s="67"/>
      <c r="C254" s="57"/>
      <c r="D254" s="57"/>
      <c r="E254" s="57"/>
      <c r="F254" s="57"/>
      <c r="G254" s="57"/>
      <c r="H254" s="57"/>
    </row>
    <row r="255" spans="1:8">
      <c r="A255" s="94"/>
      <c r="B255" s="67"/>
      <c r="C255" s="57"/>
      <c r="D255" s="57"/>
      <c r="E255" s="57"/>
      <c r="F255" s="57"/>
      <c r="G255" s="57"/>
      <c r="H255" s="57"/>
    </row>
    <row r="256" spans="1:8">
      <c r="A256" s="94"/>
      <c r="B256" s="67"/>
      <c r="C256" s="57"/>
      <c r="D256" s="57"/>
      <c r="E256" s="57"/>
      <c r="F256" s="57"/>
      <c r="G256" s="57"/>
      <c r="H256" s="57"/>
    </row>
    <row r="257" spans="1:8">
      <c r="A257" s="94"/>
      <c r="B257" s="67"/>
      <c r="C257" s="57"/>
      <c r="D257" s="57"/>
      <c r="E257" s="57"/>
      <c r="F257" s="57"/>
      <c r="G257" s="57"/>
      <c r="H257" s="57"/>
    </row>
    <row r="258" spans="1:8">
      <c r="A258" s="94"/>
      <c r="B258" s="67"/>
      <c r="C258" s="57"/>
      <c r="D258" s="57"/>
      <c r="E258" s="57"/>
      <c r="F258" s="57"/>
      <c r="G258" s="57"/>
      <c r="H258" s="57"/>
    </row>
    <row r="259" spans="1:8">
      <c r="A259" s="94"/>
      <c r="B259" s="67"/>
      <c r="C259" s="57"/>
      <c r="D259" s="57"/>
      <c r="E259" s="57"/>
      <c r="F259" s="57"/>
      <c r="G259" s="57"/>
      <c r="H259" s="57"/>
    </row>
    <row r="260" spans="1:8">
      <c r="A260" s="94"/>
      <c r="B260" s="67"/>
      <c r="C260" s="57"/>
      <c r="D260" s="57"/>
      <c r="E260" s="57"/>
      <c r="F260" s="57"/>
      <c r="G260" s="57"/>
      <c r="H260" s="57"/>
    </row>
    <row r="261" spans="1:8">
      <c r="A261" s="94"/>
      <c r="B261" s="67"/>
      <c r="C261" s="57"/>
      <c r="D261" s="57"/>
      <c r="E261" s="57"/>
      <c r="F261" s="57"/>
      <c r="G261" s="57"/>
      <c r="H261" s="57"/>
    </row>
    <row r="262" spans="1:8">
      <c r="A262" s="94"/>
      <c r="B262" s="67"/>
      <c r="C262" s="57"/>
      <c r="D262" s="57"/>
      <c r="E262" s="57"/>
      <c r="F262" s="57"/>
      <c r="G262" s="57"/>
      <c r="H262" s="57"/>
    </row>
    <row r="263" spans="1:8">
      <c r="A263" s="94"/>
      <c r="B263" s="67"/>
      <c r="C263" s="57"/>
      <c r="D263" s="57"/>
      <c r="E263" s="57"/>
      <c r="F263" s="57"/>
      <c r="G263" s="57"/>
      <c r="H263" s="57"/>
    </row>
    <row r="264" spans="1:8">
      <c r="A264" s="94"/>
      <c r="B264" s="67"/>
      <c r="C264" s="57"/>
      <c r="D264" s="57"/>
      <c r="E264" s="57"/>
      <c r="F264" s="57"/>
      <c r="G264" s="57"/>
      <c r="H264" s="57"/>
    </row>
    <row r="265" spans="1:8">
      <c r="A265" s="94"/>
      <c r="B265" s="67"/>
      <c r="C265" s="57"/>
      <c r="D265" s="57"/>
      <c r="E265" s="57"/>
      <c r="F265" s="57"/>
      <c r="G265" s="57"/>
      <c r="H265" s="57"/>
    </row>
    <row r="266" spans="1:8">
      <c r="A266" s="94"/>
      <c r="B266" s="67"/>
      <c r="C266" s="57"/>
      <c r="D266" s="57"/>
      <c r="E266" s="57"/>
      <c r="F266" s="57"/>
      <c r="G266" s="57"/>
      <c r="H266" s="57"/>
    </row>
    <row r="267" spans="1:8">
      <c r="A267" s="94"/>
      <c r="B267" s="67"/>
      <c r="C267" s="57"/>
      <c r="D267" s="57"/>
      <c r="E267" s="57"/>
      <c r="F267" s="57"/>
      <c r="G267" s="57"/>
      <c r="H267" s="57"/>
    </row>
    <row r="268" spans="1:8">
      <c r="A268" s="94"/>
      <c r="B268" s="67"/>
      <c r="C268" s="57"/>
      <c r="D268" s="57"/>
      <c r="E268" s="57"/>
      <c r="F268" s="57"/>
      <c r="G268" s="57"/>
      <c r="H268" s="57"/>
    </row>
    <row r="269" spans="1:8">
      <c r="A269" s="94"/>
      <c r="B269" s="67"/>
      <c r="C269" s="57"/>
      <c r="D269" s="57"/>
      <c r="E269" s="57"/>
      <c r="F269" s="57"/>
      <c r="G269" s="57"/>
      <c r="H269" s="57"/>
    </row>
    <row r="270" spans="1:8">
      <c r="A270" s="94"/>
      <c r="B270" s="67"/>
      <c r="C270" s="57"/>
      <c r="D270" s="57"/>
      <c r="E270" s="57"/>
      <c r="F270" s="57"/>
      <c r="G270" s="57"/>
      <c r="H270" s="57"/>
    </row>
    <row r="271" spans="1:8">
      <c r="A271" s="94"/>
      <c r="B271" s="67"/>
      <c r="C271" s="57"/>
      <c r="D271" s="57"/>
      <c r="E271" s="57"/>
      <c r="F271" s="57"/>
      <c r="G271" s="57"/>
      <c r="H271" s="57"/>
    </row>
    <row r="272" spans="1:8">
      <c r="A272" s="94"/>
      <c r="B272" s="67"/>
      <c r="C272" s="57"/>
      <c r="D272" s="57"/>
      <c r="E272" s="57"/>
      <c r="F272" s="57"/>
      <c r="G272" s="57"/>
      <c r="H272" s="57"/>
    </row>
    <row r="273" spans="1:8">
      <c r="A273" s="94"/>
      <c r="B273" s="67"/>
      <c r="C273" s="57"/>
      <c r="D273" s="57"/>
      <c r="E273" s="57"/>
      <c r="F273" s="57"/>
      <c r="G273" s="57"/>
      <c r="H273" s="57"/>
    </row>
    <row r="274" spans="1:8">
      <c r="A274" s="94"/>
      <c r="B274" s="67"/>
      <c r="C274" s="57"/>
      <c r="D274" s="57"/>
      <c r="E274" s="57"/>
      <c r="F274" s="57"/>
      <c r="G274" s="57"/>
      <c r="H274" s="57"/>
    </row>
    <row r="275" spans="1:8">
      <c r="A275" s="94"/>
      <c r="B275" s="67"/>
      <c r="C275" s="57"/>
      <c r="D275" s="57"/>
      <c r="E275" s="57"/>
      <c r="F275" s="57"/>
      <c r="G275" s="57"/>
      <c r="H275" s="57"/>
    </row>
    <row r="276" spans="1:8">
      <c r="A276" s="94"/>
      <c r="B276" s="67"/>
      <c r="C276" s="57"/>
      <c r="D276" s="57"/>
      <c r="E276" s="57"/>
      <c r="F276" s="57"/>
      <c r="G276" s="57"/>
      <c r="H276" s="57"/>
    </row>
    <row r="277" spans="1:8">
      <c r="A277" s="94"/>
      <c r="B277" s="67"/>
      <c r="C277" s="57"/>
      <c r="D277" s="57"/>
      <c r="E277" s="57"/>
      <c r="F277" s="57"/>
      <c r="G277" s="57"/>
      <c r="H277" s="57"/>
    </row>
    <row r="278" spans="1:8">
      <c r="A278" s="94"/>
      <c r="B278" s="67"/>
      <c r="C278" s="57"/>
      <c r="D278" s="57"/>
      <c r="E278" s="57"/>
      <c r="F278" s="57"/>
      <c r="G278" s="57"/>
      <c r="H278" s="57"/>
    </row>
    <row r="279" spans="1:8">
      <c r="A279" s="94"/>
      <c r="B279" s="67"/>
      <c r="C279" s="57"/>
      <c r="D279" s="57"/>
      <c r="E279" s="57"/>
      <c r="F279" s="57"/>
      <c r="G279" s="57"/>
      <c r="H279" s="57"/>
    </row>
    <row r="280" spans="1:8">
      <c r="A280" s="94"/>
      <c r="B280" s="67"/>
      <c r="C280" s="57"/>
      <c r="D280" s="57"/>
      <c r="E280" s="57"/>
      <c r="F280" s="57"/>
      <c r="G280" s="57"/>
      <c r="H280" s="57"/>
    </row>
    <row r="281" spans="1:8">
      <c r="A281" s="94"/>
      <c r="B281" s="67"/>
      <c r="C281" s="57"/>
      <c r="D281" s="57"/>
      <c r="E281" s="57"/>
      <c r="F281" s="57"/>
      <c r="G281" s="57"/>
      <c r="H281" s="57"/>
    </row>
    <row r="282" spans="1:8">
      <c r="A282" s="94"/>
      <c r="B282" s="67"/>
      <c r="C282" s="57"/>
      <c r="D282" s="57"/>
      <c r="E282" s="57"/>
      <c r="F282" s="57"/>
      <c r="G282" s="57"/>
      <c r="H282" s="57"/>
    </row>
    <row r="283" spans="1:8">
      <c r="A283" s="94"/>
      <c r="B283" s="67"/>
      <c r="C283" s="57"/>
      <c r="D283" s="57"/>
      <c r="E283" s="57"/>
      <c r="F283" s="57"/>
      <c r="G283" s="57"/>
      <c r="H283" s="57"/>
    </row>
    <row r="284" spans="1:8">
      <c r="A284" s="94"/>
      <c r="B284" s="67"/>
      <c r="C284" s="57"/>
      <c r="D284" s="57"/>
      <c r="E284" s="57"/>
      <c r="F284" s="57"/>
      <c r="G284" s="57"/>
      <c r="H284" s="57"/>
    </row>
    <row r="285" spans="1:8">
      <c r="A285" s="94"/>
      <c r="B285" s="67"/>
      <c r="C285" s="57"/>
      <c r="D285" s="57"/>
      <c r="E285" s="57"/>
      <c r="F285" s="57"/>
      <c r="G285" s="57"/>
      <c r="H285" s="57"/>
    </row>
    <row r="286" spans="1:8">
      <c r="A286" s="94"/>
      <c r="B286" s="67"/>
      <c r="C286" s="57"/>
      <c r="D286" s="57"/>
      <c r="E286" s="57"/>
      <c r="F286" s="57"/>
      <c r="G286" s="57"/>
      <c r="H286" s="57"/>
    </row>
    <row r="287" spans="1:8">
      <c r="A287" s="94"/>
      <c r="B287" s="67"/>
      <c r="C287" s="57"/>
      <c r="D287" s="57"/>
      <c r="E287" s="57"/>
      <c r="F287" s="57"/>
      <c r="G287" s="57"/>
      <c r="H287" s="57"/>
    </row>
    <row r="288" spans="1:8">
      <c r="A288" s="94"/>
      <c r="B288" s="67"/>
      <c r="C288" s="57"/>
      <c r="D288" s="57"/>
      <c r="E288" s="57"/>
      <c r="F288" s="57"/>
      <c r="G288" s="57"/>
      <c r="H288" s="57"/>
    </row>
    <row r="289" spans="1:8">
      <c r="A289" s="94"/>
      <c r="B289" s="67"/>
      <c r="C289" s="57"/>
      <c r="D289" s="57"/>
      <c r="E289" s="57"/>
      <c r="F289" s="57"/>
      <c r="G289" s="57"/>
      <c r="H289" s="57"/>
    </row>
    <row r="290" spans="1:8">
      <c r="A290" s="94"/>
      <c r="B290" s="67"/>
      <c r="C290" s="57"/>
      <c r="D290" s="57"/>
      <c r="E290" s="57"/>
      <c r="F290" s="57"/>
      <c r="G290" s="57"/>
      <c r="H290" s="57"/>
    </row>
    <row r="291" spans="1:8">
      <c r="A291" s="94"/>
      <c r="B291" s="67"/>
      <c r="C291" s="57"/>
      <c r="D291" s="57"/>
      <c r="E291" s="57"/>
      <c r="F291" s="57"/>
      <c r="G291" s="57"/>
      <c r="H291" s="57"/>
    </row>
    <row r="292" spans="1:8">
      <c r="A292" s="94"/>
      <c r="B292" s="67"/>
      <c r="C292" s="57"/>
      <c r="D292" s="57"/>
      <c r="E292" s="57"/>
      <c r="F292" s="57"/>
      <c r="G292" s="57"/>
      <c r="H292" s="57"/>
    </row>
    <row r="293" spans="1:8">
      <c r="A293" s="94"/>
      <c r="B293" s="67"/>
      <c r="C293" s="57"/>
      <c r="D293" s="57"/>
      <c r="E293" s="57"/>
      <c r="F293" s="57"/>
      <c r="G293" s="57"/>
      <c r="H293" s="57"/>
    </row>
    <row r="294" spans="1:8">
      <c r="A294" s="94"/>
      <c r="B294" s="67"/>
      <c r="C294" s="57"/>
      <c r="D294" s="57"/>
      <c r="E294" s="57"/>
      <c r="F294" s="57"/>
      <c r="G294" s="57"/>
      <c r="H294" s="57"/>
    </row>
    <row r="295" spans="1:8">
      <c r="A295" s="94"/>
      <c r="B295" s="67"/>
      <c r="C295" s="57"/>
      <c r="D295" s="57"/>
      <c r="E295" s="57"/>
      <c r="F295" s="57"/>
      <c r="G295" s="57"/>
      <c r="H295" s="57"/>
    </row>
    <row r="296" spans="1:8">
      <c r="A296" s="94"/>
      <c r="B296" s="67"/>
      <c r="C296" s="57"/>
      <c r="D296" s="57"/>
      <c r="E296" s="57"/>
      <c r="F296" s="57"/>
      <c r="G296" s="57"/>
      <c r="H296" s="57"/>
    </row>
    <row r="297" spans="1:8">
      <c r="A297" s="94"/>
      <c r="B297" s="67"/>
      <c r="C297" s="57"/>
      <c r="D297" s="57"/>
      <c r="E297" s="57"/>
      <c r="F297" s="57"/>
      <c r="G297" s="57"/>
      <c r="H297" s="57"/>
    </row>
    <row r="298" spans="1:8">
      <c r="A298" s="94"/>
      <c r="B298" s="67"/>
      <c r="C298" s="57"/>
      <c r="D298" s="57"/>
      <c r="E298" s="57"/>
      <c r="F298" s="57"/>
      <c r="G298" s="57"/>
      <c r="H298" s="57"/>
    </row>
    <row r="299" spans="1:8">
      <c r="A299" s="94"/>
      <c r="B299" s="67"/>
      <c r="C299" s="57"/>
      <c r="D299" s="57"/>
      <c r="E299" s="57"/>
      <c r="F299" s="57"/>
      <c r="G299" s="57"/>
      <c r="H299" s="57"/>
    </row>
    <row r="300" spans="1:8">
      <c r="A300" s="94"/>
      <c r="B300" s="67"/>
      <c r="C300" s="57"/>
      <c r="D300" s="57"/>
      <c r="E300" s="57"/>
      <c r="F300" s="57"/>
      <c r="G300" s="57"/>
      <c r="H300" s="57"/>
    </row>
    <row r="301" spans="1:8">
      <c r="A301" s="94"/>
      <c r="B301" s="67"/>
      <c r="C301" s="57"/>
      <c r="D301" s="57"/>
      <c r="E301" s="57"/>
      <c r="F301" s="57"/>
      <c r="G301" s="57"/>
      <c r="H301" s="57"/>
    </row>
    <row r="302" spans="1:8">
      <c r="A302" s="94"/>
      <c r="B302" s="67"/>
      <c r="C302" s="57"/>
      <c r="D302" s="57"/>
      <c r="E302" s="57"/>
      <c r="F302" s="57"/>
      <c r="G302" s="57"/>
      <c r="H302" s="57"/>
    </row>
    <row r="303" spans="1:8">
      <c r="A303" s="94"/>
      <c r="B303" s="67"/>
      <c r="C303" s="57"/>
      <c r="D303" s="57"/>
      <c r="E303" s="57"/>
      <c r="F303" s="57"/>
      <c r="G303" s="57"/>
      <c r="H303" s="57"/>
    </row>
    <row r="304" spans="1:8">
      <c r="A304" s="94"/>
      <c r="B304" s="67"/>
      <c r="C304" s="57"/>
      <c r="D304" s="57"/>
      <c r="E304" s="57"/>
      <c r="F304" s="57"/>
      <c r="G304" s="57"/>
      <c r="H304" s="57"/>
    </row>
    <row r="305" spans="1:8">
      <c r="A305" s="94"/>
      <c r="B305" s="67"/>
      <c r="C305" s="57"/>
      <c r="D305" s="57"/>
      <c r="E305" s="57"/>
      <c r="F305" s="57"/>
      <c r="G305" s="57"/>
      <c r="H305" s="57"/>
    </row>
    <row r="306" spans="1:8">
      <c r="A306" s="94"/>
      <c r="B306" s="67"/>
      <c r="C306" s="57"/>
      <c r="D306" s="57"/>
      <c r="E306" s="57"/>
      <c r="F306" s="57"/>
      <c r="G306" s="57"/>
      <c r="H306" s="57"/>
    </row>
    <row r="307" spans="1:8">
      <c r="A307" s="94"/>
      <c r="B307" s="67"/>
      <c r="C307" s="57"/>
      <c r="D307" s="57"/>
      <c r="E307" s="57"/>
      <c r="F307" s="57"/>
      <c r="G307" s="57"/>
      <c r="H307" s="57"/>
    </row>
    <row r="308" spans="1:8">
      <c r="A308" s="94"/>
      <c r="B308" s="67"/>
      <c r="C308" s="57"/>
      <c r="D308" s="57"/>
      <c r="E308" s="57"/>
      <c r="F308" s="57"/>
      <c r="G308" s="57"/>
      <c r="H308" s="57"/>
    </row>
    <row r="309" spans="1:8">
      <c r="A309" s="94"/>
      <c r="B309" s="67"/>
      <c r="C309" s="57"/>
      <c r="D309" s="57"/>
      <c r="E309" s="57"/>
      <c r="F309" s="57"/>
      <c r="G309" s="57"/>
      <c r="H309" s="57"/>
    </row>
    <row r="310" spans="1:8">
      <c r="A310" s="94"/>
      <c r="B310" s="67"/>
      <c r="C310" s="57"/>
      <c r="D310" s="57"/>
      <c r="E310" s="57"/>
      <c r="F310" s="57"/>
      <c r="G310" s="57"/>
      <c r="H310" s="57"/>
    </row>
    <row r="311" spans="1:8">
      <c r="A311" s="94"/>
      <c r="B311" s="67"/>
      <c r="C311" s="57"/>
      <c r="D311" s="57"/>
      <c r="E311" s="57"/>
      <c r="F311" s="57"/>
      <c r="G311" s="57"/>
      <c r="H311" s="57"/>
    </row>
    <row r="312" spans="1:8">
      <c r="A312" s="94"/>
      <c r="B312" s="67"/>
      <c r="C312" s="57"/>
      <c r="D312" s="57"/>
      <c r="E312" s="57"/>
      <c r="F312" s="57"/>
      <c r="G312" s="57"/>
      <c r="H312" s="57"/>
    </row>
    <row r="313" spans="1:8">
      <c r="A313" s="94"/>
      <c r="B313" s="67"/>
      <c r="C313" s="57"/>
      <c r="D313" s="57"/>
      <c r="E313" s="57"/>
      <c r="F313" s="57"/>
      <c r="G313" s="57"/>
      <c r="H313" s="57"/>
    </row>
    <row r="314" spans="1:8">
      <c r="A314" s="94"/>
      <c r="B314" s="67"/>
      <c r="C314" s="57"/>
      <c r="D314" s="57"/>
      <c r="E314" s="57"/>
      <c r="F314" s="57"/>
      <c r="G314" s="57"/>
      <c r="H314" s="57"/>
    </row>
    <row r="315" spans="1:8">
      <c r="A315" s="94"/>
      <c r="B315" s="67"/>
      <c r="C315" s="57"/>
      <c r="D315" s="57"/>
      <c r="E315" s="57"/>
      <c r="F315" s="57"/>
      <c r="G315" s="57"/>
      <c r="H315" s="57"/>
    </row>
    <row r="316" spans="1:8">
      <c r="A316" s="94"/>
      <c r="B316" s="67"/>
      <c r="C316" s="57"/>
      <c r="D316" s="57"/>
      <c r="E316" s="57"/>
      <c r="F316" s="57"/>
      <c r="G316" s="57"/>
      <c r="H316" s="57"/>
    </row>
    <row r="317" spans="1:8">
      <c r="A317" s="94"/>
      <c r="B317" s="67"/>
      <c r="C317" s="57"/>
      <c r="D317" s="57"/>
      <c r="E317" s="57"/>
      <c r="F317" s="57"/>
      <c r="G317" s="57"/>
      <c r="H317" s="57"/>
    </row>
    <row r="318" spans="1:8">
      <c r="A318" s="94"/>
      <c r="B318" s="67"/>
      <c r="C318" s="57"/>
      <c r="D318" s="57"/>
      <c r="E318" s="57"/>
      <c r="F318" s="57"/>
      <c r="G318" s="57"/>
      <c r="H318" s="57"/>
    </row>
    <row r="319" spans="1:8">
      <c r="A319" s="94"/>
      <c r="B319" s="67"/>
      <c r="C319" s="57"/>
      <c r="D319" s="57"/>
      <c r="E319" s="57"/>
      <c r="F319" s="57"/>
      <c r="G319" s="57"/>
      <c r="H319" s="57"/>
    </row>
    <row r="320" spans="1:8">
      <c r="A320" s="94"/>
      <c r="B320" s="67"/>
      <c r="C320" s="57"/>
      <c r="D320" s="57"/>
      <c r="E320" s="57"/>
      <c r="F320" s="57"/>
      <c r="G320" s="57"/>
      <c r="H320" s="57"/>
    </row>
    <row r="321" spans="1:8">
      <c r="A321" s="94"/>
      <c r="B321" s="67"/>
      <c r="C321" s="57"/>
      <c r="D321" s="57"/>
      <c r="E321" s="57"/>
      <c r="F321" s="57"/>
      <c r="G321" s="57"/>
      <c r="H321" s="57"/>
    </row>
    <row r="322" spans="1:8">
      <c r="A322" s="94"/>
      <c r="B322" s="67"/>
      <c r="C322" s="57"/>
      <c r="D322" s="57"/>
      <c r="E322" s="57"/>
      <c r="F322" s="57"/>
      <c r="G322" s="57"/>
      <c r="H322" s="57"/>
    </row>
    <row r="323" spans="1:8">
      <c r="A323" s="94"/>
      <c r="B323" s="67"/>
      <c r="C323" s="57"/>
      <c r="D323" s="57"/>
      <c r="E323" s="57"/>
      <c r="F323" s="57"/>
      <c r="G323" s="57"/>
      <c r="H323" s="57"/>
    </row>
    <row r="324" spans="1:8">
      <c r="A324" s="94"/>
      <c r="B324" s="67"/>
      <c r="C324" s="57"/>
      <c r="D324" s="57"/>
      <c r="E324" s="57"/>
      <c r="F324" s="57"/>
      <c r="G324" s="57"/>
      <c r="H324" s="57"/>
    </row>
    <row r="325" spans="1:8">
      <c r="A325" s="94"/>
      <c r="B325" s="67"/>
      <c r="C325" s="57"/>
      <c r="D325" s="57"/>
      <c r="E325" s="57"/>
      <c r="F325" s="57"/>
      <c r="G325" s="57"/>
      <c r="H325" s="57"/>
    </row>
    <row r="326" spans="1:8">
      <c r="A326" s="94"/>
      <c r="B326" s="67"/>
      <c r="C326" s="57"/>
      <c r="D326" s="57"/>
      <c r="E326" s="57"/>
      <c r="F326" s="57"/>
      <c r="G326" s="57"/>
      <c r="H326" s="57"/>
    </row>
    <row r="327" spans="1:8">
      <c r="A327" s="94"/>
      <c r="B327" s="67"/>
      <c r="C327" s="57"/>
      <c r="D327" s="57"/>
      <c r="E327" s="57"/>
      <c r="F327" s="57"/>
      <c r="G327" s="57"/>
      <c r="H327" s="57"/>
    </row>
    <row r="328" spans="1:8">
      <c r="A328" s="94"/>
      <c r="B328" s="67"/>
      <c r="C328" s="57"/>
      <c r="D328" s="57"/>
      <c r="E328" s="57"/>
      <c r="F328" s="57"/>
      <c r="G328" s="57"/>
      <c r="H328" s="57"/>
    </row>
    <row r="329" spans="1:8">
      <c r="A329" s="94"/>
      <c r="B329" s="67"/>
      <c r="C329" s="57"/>
      <c r="D329" s="57"/>
      <c r="E329" s="57"/>
      <c r="F329" s="57"/>
      <c r="G329" s="57"/>
      <c r="H329" s="57"/>
    </row>
    <row r="330" spans="1:8">
      <c r="A330" s="94"/>
      <c r="B330" s="67"/>
      <c r="C330" s="57"/>
      <c r="D330" s="57"/>
      <c r="E330" s="57"/>
      <c r="F330" s="57"/>
      <c r="G330" s="57"/>
      <c r="H330" s="57"/>
    </row>
    <row r="331" spans="1:8">
      <c r="A331" s="94"/>
      <c r="B331" s="67"/>
      <c r="C331" s="57"/>
      <c r="D331" s="57"/>
      <c r="E331" s="57"/>
      <c r="F331" s="57"/>
      <c r="G331" s="57"/>
      <c r="H331" s="57"/>
    </row>
    <row r="332" spans="1:8">
      <c r="A332" s="94"/>
      <c r="B332" s="67"/>
      <c r="C332" s="57"/>
      <c r="D332" s="57"/>
      <c r="E332" s="57"/>
      <c r="F332" s="57"/>
      <c r="G332" s="57"/>
      <c r="H332" s="57"/>
    </row>
    <row r="333" spans="1:8">
      <c r="A333" s="94"/>
      <c r="B333" s="67"/>
      <c r="C333" s="57"/>
      <c r="D333" s="57"/>
      <c r="E333" s="57"/>
      <c r="F333" s="57"/>
      <c r="G333" s="57"/>
      <c r="H333" s="57"/>
    </row>
    <row r="334" spans="1:8">
      <c r="A334" s="94"/>
      <c r="B334" s="67"/>
      <c r="C334" s="57"/>
      <c r="D334" s="57"/>
      <c r="E334" s="57"/>
      <c r="F334" s="57"/>
      <c r="G334" s="57"/>
      <c r="H334" s="57"/>
    </row>
    <row r="335" spans="1:8">
      <c r="A335" s="94"/>
      <c r="B335" s="67"/>
      <c r="C335" s="57"/>
      <c r="D335" s="57"/>
      <c r="E335" s="57"/>
      <c r="F335" s="57"/>
      <c r="G335" s="57"/>
      <c r="H335" s="57"/>
    </row>
  </sheetData>
  <mergeCells count="95">
    <mergeCell ref="B138:B140"/>
    <mergeCell ref="C102:C103"/>
    <mergeCell ref="A130:A132"/>
    <mergeCell ref="B130:B132"/>
    <mergeCell ref="B100:B101"/>
    <mergeCell ref="A100:A101"/>
    <mergeCell ref="C100:C101"/>
    <mergeCell ref="A102:A103"/>
    <mergeCell ref="B102:B103"/>
    <mergeCell ref="A137:A140"/>
    <mergeCell ref="C130:C132"/>
    <mergeCell ref="B125:B127"/>
    <mergeCell ref="A125:A127"/>
    <mergeCell ref="C125:C127"/>
    <mergeCell ref="A134:A136"/>
    <mergeCell ref="B134:B136"/>
    <mergeCell ref="A8:H8"/>
    <mergeCell ref="B16:B17"/>
    <mergeCell ref="A16:A17"/>
    <mergeCell ref="C16:C17"/>
    <mergeCell ref="B19:B20"/>
    <mergeCell ref="C19:C20"/>
    <mergeCell ref="A19:A20"/>
    <mergeCell ref="G9:H9"/>
    <mergeCell ref="B14:B15"/>
    <mergeCell ref="A14:A15"/>
    <mergeCell ref="C14:C15"/>
    <mergeCell ref="A21:A22"/>
    <mergeCell ref="C30:C31"/>
    <mergeCell ref="A41:A42"/>
    <mergeCell ref="A32:A34"/>
    <mergeCell ref="B30:B31"/>
    <mergeCell ref="A30:A31"/>
    <mergeCell ref="B32:B34"/>
    <mergeCell ref="C32:C34"/>
    <mergeCell ref="A28:A29"/>
    <mergeCell ref="B28:B29"/>
    <mergeCell ref="C28:C29"/>
    <mergeCell ref="A36:A37"/>
    <mergeCell ref="B36:B37"/>
    <mergeCell ref="C36:C37"/>
    <mergeCell ref="B21:B22"/>
    <mergeCell ref="C21:C22"/>
    <mergeCell ref="H41:H42"/>
    <mergeCell ref="B41:B42"/>
    <mergeCell ref="C41:C42"/>
    <mergeCell ref="D41:D42"/>
    <mergeCell ref="F41:F42"/>
    <mergeCell ref="G41:G42"/>
    <mergeCell ref="E41:E42"/>
    <mergeCell ref="A214:A215"/>
    <mergeCell ref="B214:B215"/>
    <mergeCell ref="C214:C215"/>
    <mergeCell ref="A163:A164"/>
    <mergeCell ref="B156:B158"/>
    <mergeCell ref="A156:A158"/>
    <mergeCell ref="C156:C158"/>
    <mergeCell ref="A209:A210"/>
    <mergeCell ref="C134:C136"/>
    <mergeCell ref="C138:C140"/>
    <mergeCell ref="A219:A221"/>
    <mergeCell ref="B219:B221"/>
    <mergeCell ref="C219:C221"/>
    <mergeCell ref="C168:C170"/>
    <mergeCell ref="C207:C208"/>
    <mergeCell ref="B191:B192"/>
    <mergeCell ref="A191:A192"/>
    <mergeCell ref="C191:C192"/>
    <mergeCell ref="B199:B200"/>
    <mergeCell ref="C199:C200"/>
    <mergeCell ref="B207:B208"/>
    <mergeCell ref="A207:A208"/>
    <mergeCell ref="B168:B170"/>
    <mergeCell ref="A168:A170"/>
    <mergeCell ref="B45:B47"/>
    <mergeCell ref="A45:A47"/>
    <mergeCell ref="C45:C47"/>
    <mergeCell ref="A95:A97"/>
    <mergeCell ref="B95:B97"/>
    <mergeCell ref="C95:C97"/>
    <mergeCell ref="B48:B49"/>
    <mergeCell ref="C48:C49"/>
    <mergeCell ref="A48:A49"/>
    <mergeCell ref="B62:B64"/>
    <mergeCell ref="C62:C64"/>
    <mergeCell ref="A62:A64"/>
    <mergeCell ref="B66:B67"/>
    <mergeCell ref="A66:A67"/>
    <mergeCell ref="C66:C67"/>
    <mergeCell ref="B222:B224"/>
    <mergeCell ref="C222:C224"/>
    <mergeCell ref="A227:A229"/>
    <mergeCell ref="B227:B229"/>
    <mergeCell ref="C227:C229"/>
    <mergeCell ref="A222:A224"/>
  </mergeCells>
  <pageMargins left="0.15748031496062992" right="0.19685039370078741" top="0.71" bottom="0.17" header="0.17" footer="0.21"/>
  <pageSetup paperSize="9" scale="89" orientation="landscape" horizontalDpi="180" verticalDpi="180" r:id="rId1"/>
  <rowBreaks count="2" manualBreakCount="2">
    <brk id="23" max="7" man="1"/>
    <brk id="40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59"/>
  <sheetViews>
    <sheetView workbookViewId="0">
      <selection activeCell="D6" sqref="D6"/>
    </sheetView>
  </sheetViews>
  <sheetFormatPr defaultColWidth="34" defaultRowHeight="15.75"/>
  <cols>
    <col min="1" max="1" width="5.5703125" style="82" customWidth="1"/>
    <col min="2" max="2" width="58" style="69" customWidth="1"/>
    <col min="3" max="3" width="11.28515625" style="82" customWidth="1"/>
    <col min="4" max="4" width="15.42578125" style="82" customWidth="1"/>
    <col min="5" max="5" width="14" style="82" customWidth="1"/>
    <col min="6" max="6" width="14.28515625" style="82" customWidth="1"/>
    <col min="7" max="16384" width="34" style="82"/>
  </cols>
  <sheetData>
    <row r="1" spans="1:6">
      <c r="A1" s="80"/>
      <c r="C1" s="81"/>
      <c r="D1" s="111" t="s">
        <v>428</v>
      </c>
      <c r="E1" s="83"/>
      <c r="F1" s="16"/>
    </row>
    <row r="2" spans="1:6">
      <c r="A2" s="80"/>
      <c r="C2" s="81"/>
      <c r="E2" s="83"/>
      <c r="F2" s="17"/>
    </row>
    <row r="3" spans="1:6">
      <c r="A3" s="80"/>
      <c r="C3" s="81"/>
      <c r="D3" s="82" t="s">
        <v>429</v>
      </c>
      <c r="E3" s="83"/>
      <c r="F3" s="17"/>
    </row>
    <row r="4" spans="1:6">
      <c r="A4" s="80"/>
      <c r="C4" s="81"/>
      <c r="D4" s="82" t="s">
        <v>430</v>
      </c>
      <c r="E4" s="83"/>
      <c r="F4" s="17"/>
    </row>
    <row r="5" spans="1:6">
      <c r="A5" s="80"/>
      <c r="C5" s="81"/>
      <c r="D5" s="82" t="s">
        <v>535</v>
      </c>
      <c r="E5" s="83"/>
      <c r="F5" s="18"/>
    </row>
    <row r="6" spans="1:6">
      <c r="A6" s="80"/>
      <c r="C6" s="81"/>
      <c r="D6" s="19" t="s">
        <v>549</v>
      </c>
      <c r="E6" s="19"/>
      <c r="F6" s="20"/>
    </row>
    <row r="8" spans="1:6" ht="60.75" customHeight="1">
      <c r="A8" s="288" t="s">
        <v>534</v>
      </c>
      <c r="B8" s="288"/>
      <c r="C8" s="288"/>
      <c r="D8" s="288"/>
      <c r="E8" s="288"/>
      <c r="F8" s="288"/>
    </row>
    <row r="9" spans="1:6">
      <c r="A9" s="35"/>
      <c r="B9" s="70"/>
      <c r="C9" s="36"/>
      <c r="D9" s="36"/>
      <c r="E9" s="36"/>
      <c r="F9" s="36"/>
    </row>
    <row r="10" spans="1:6">
      <c r="A10" s="21"/>
      <c r="B10" s="71"/>
      <c r="C10" s="22"/>
      <c r="D10" s="23"/>
      <c r="E10" s="23"/>
      <c r="F10" s="23" t="s">
        <v>0</v>
      </c>
    </row>
    <row r="11" spans="1:6" ht="47.25">
      <c r="A11" s="24" t="s">
        <v>1</v>
      </c>
      <c r="B11" s="72" t="s">
        <v>237</v>
      </c>
      <c r="C11" s="25" t="s">
        <v>4</v>
      </c>
      <c r="D11" s="2" t="s">
        <v>532</v>
      </c>
      <c r="E11" s="2" t="s">
        <v>238</v>
      </c>
      <c r="F11" s="2" t="s">
        <v>533</v>
      </c>
    </row>
    <row r="12" spans="1:6">
      <c r="A12" s="26"/>
      <c r="B12" s="73" t="s">
        <v>7</v>
      </c>
      <c r="C12" s="27" t="s">
        <v>8</v>
      </c>
      <c r="D12" s="27" t="s">
        <v>9</v>
      </c>
      <c r="E12" s="27" t="s">
        <v>10</v>
      </c>
      <c r="F12" s="27" t="s">
        <v>11</v>
      </c>
    </row>
    <row r="13" spans="1:6">
      <c r="A13" s="114">
        <v>1</v>
      </c>
      <c r="B13" s="115" t="s">
        <v>239</v>
      </c>
      <c r="C13" s="112" t="s">
        <v>240</v>
      </c>
      <c r="D13" s="116">
        <f>D14+D15+D16+D17+D18+D19</f>
        <v>88830.54</v>
      </c>
      <c r="E13" s="116">
        <f t="shared" ref="E13:F13" si="0">E14+E15+E16+E17+E18+E19</f>
        <v>82747.45</v>
      </c>
      <c r="F13" s="116">
        <f t="shared" si="0"/>
        <v>82747.45</v>
      </c>
    </row>
    <row r="14" spans="1:6" ht="47.25">
      <c r="A14" s="28">
        <v>2</v>
      </c>
      <c r="B14" s="74" t="s">
        <v>241</v>
      </c>
      <c r="C14" s="29" t="s">
        <v>242</v>
      </c>
      <c r="D14" s="34">
        <f>'приложение 6'!G107</f>
        <v>1105.6300000000001</v>
      </c>
      <c r="E14" s="34">
        <f>'приложение 6'!H107</f>
        <v>1105.6300000000001</v>
      </c>
      <c r="F14" s="34">
        <f>'приложение 6'!I107</f>
        <v>1105.6300000000001</v>
      </c>
    </row>
    <row r="15" spans="1:6" ht="63">
      <c r="A15" s="114">
        <v>3</v>
      </c>
      <c r="B15" s="74" t="s">
        <v>243</v>
      </c>
      <c r="C15" s="29" t="s">
        <v>244</v>
      </c>
      <c r="D15" s="34">
        <f>'приложение 6'!G627</f>
        <v>6666.9</v>
      </c>
      <c r="E15" s="34">
        <f>'приложение 6'!H627</f>
        <v>6666.9</v>
      </c>
      <c r="F15" s="34">
        <f>'приложение 6'!I627</f>
        <v>6666.9</v>
      </c>
    </row>
    <row r="16" spans="1:6" ht="63">
      <c r="A16" s="28">
        <v>4</v>
      </c>
      <c r="B16" s="74" t="s">
        <v>27</v>
      </c>
      <c r="C16" s="29" t="s">
        <v>245</v>
      </c>
      <c r="D16" s="34">
        <f>'приложение 6'!G19+'приложение 6'!G111</f>
        <v>24998.649999999998</v>
      </c>
      <c r="E16" s="34">
        <f>'приложение 6'!H19+'приложение 6'!H111</f>
        <v>24998.649999999998</v>
      </c>
      <c r="F16" s="34">
        <f>'приложение 6'!I19+'приложение 6'!I111</f>
        <v>24998.649999999998</v>
      </c>
    </row>
    <row r="17" spans="1:6" ht="47.25">
      <c r="A17" s="114">
        <v>5</v>
      </c>
      <c r="B17" s="74" t="s">
        <v>18</v>
      </c>
      <c r="C17" s="29" t="s">
        <v>246</v>
      </c>
      <c r="D17" s="34">
        <f>'приложение 6'!G24+'приложение 6'!G616</f>
        <v>11814.96</v>
      </c>
      <c r="E17" s="34">
        <f>'приложение 6'!H24+'приложение 6'!H616</f>
        <v>11814.96</v>
      </c>
      <c r="F17" s="34">
        <f>'приложение 6'!I24+'приложение 6'!I616</f>
        <v>11814.96</v>
      </c>
    </row>
    <row r="18" spans="1:6">
      <c r="A18" s="28">
        <v>6</v>
      </c>
      <c r="B18" s="74" t="s">
        <v>66</v>
      </c>
      <c r="C18" s="29" t="s">
        <v>247</v>
      </c>
      <c r="D18" s="34">
        <f>'приложение 6'!G131</f>
        <v>350</v>
      </c>
      <c r="E18" s="34">
        <f>'приложение 6'!H131</f>
        <v>350</v>
      </c>
      <c r="F18" s="34">
        <f>'приложение 6'!I131</f>
        <v>350</v>
      </c>
    </row>
    <row r="19" spans="1:6">
      <c r="A19" s="114">
        <v>7</v>
      </c>
      <c r="B19" s="74" t="s">
        <v>70</v>
      </c>
      <c r="C19" s="29" t="s">
        <v>248</v>
      </c>
      <c r="D19" s="34">
        <f>'приложение 6'!G34+'приложение 6'!G132+'приложение 6'!G240+'приложение 6'!G257+'приложение 6'!G269+'приложение 6'!G281+'приложение 6'!G307</f>
        <v>43894.399999999994</v>
      </c>
      <c r="E19" s="34">
        <f>'приложение 6'!H34+'приложение 6'!H132+'приложение 6'!H240+'приложение 6'!H257+'приложение 6'!H269+'приложение 6'!H281+'приложение 6'!H307</f>
        <v>37811.31</v>
      </c>
      <c r="F19" s="34">
        <f>'приложение 6'!I34+'приложение 6'!I132+'приложение 6'!I240+'приложение 6'!I257+'приложение 6'!I269+'приложение 6'!I281+'приложение 6'!I307</f>
        <v>37811.31</v>
      </c>
    </row>
    <row r="20" spans="1:6">
      <c r="A20" s="28">
        <v>8</v>
      </c>
      <c r="B20" s="115" t="s">
        <v>249</v>
      </c>
      <c r="C20" s="112" t="s">
        <v>250</v>
      </c>
      <c r="D20" s="113">
        <f>D21</f>
        <v>1366.9</v>
      </c>
      <c r="E20" s="113">
        <f t="shared" ref="E20:F20" si="1">E21</f>
        <v>0</v>
      </c>
      <c r="F20" s="113">
        <f t="shared" si="1"/>
        <v>0</v>
      </c>
    </row>
    <row r="21" spans="1:6">
      <c r="A21" s="114">
        <v>9</v>
      </c>
      <c r="B21" s="74" t="s">
        <v>35</v>
      </c>
      <c r="C21" s="29" t="s">
        <v>251</v>
      </c>
      <c r="D21" s="34">
        <f>'приложение 6'!G44</f>
        <v>1366.9</v>
      </c>
      <c r="E21" s="34">
        <f>'приложение 6'!H44</f>
        <v>0</v>
      </c>
      <c r="F21" s="34">
        <f>'приложение 6'!I44</f>
        <v>0</v>
      </c>
    </row>
    <row r="22" spans="1:6" ht="31.5">
      <c r="A22" s="28">
        <v>10</v>
      </c>
      <c r="B22" s="115" t="s">
        <v>252</v>
      </c>
      <c r="C22" s="112" t="s">
        <v>253</v>
      </c>
      <c r="D22" s="113">
        <f>D23</f>
        <v>2684.0099999999998</v>
      </c>
      <c r="E22" s="113">
        <f t="shared" ref="E22:F22" si="2">E23</f>
        <v>2684.0099999999998</v>
      </c>
      <c r="F22" s="113">
        <f t="shared" si="2"/>
        <v>2684.0099999999998</v>
      </c>
    </row>
    <row r="23" spans="1:6" ht="47.25">
      <c r="A23" s="114">
        <v>11</v>
      </c>
      <c r="B23" s="74" t="s">
        <v>181</v>
      </c>
      <c r="C23" s="29" t="s">
        <v>254</v>
      </c>
      <c r="D23" s="34">
        <f>'приложение 6'!G227</f>
        <v>2684.0099999999998</v>
      </c>
      <c r="E23" s="34">
        <f>'приложение 6'!H227</f>
        <v>2684.0099999999998</v>
      </c>
      <c r="F23" s="34">
        <f>'приложение 6'!I227</f>
        <v>2684.0099999999998</v>
      </c>
    </row>
    <row r="24" spans="1:6">
      <c r="A24" s="28">
        <v>12</v>
      </c>
      <c r="B24" s="115" t="s">
        <v>255</v>
      </c>
      <c r="C24" s="112" t="s">
        <v>256</v>
      </c>
      <c r="D24" s="116">
        <f>D25+D26+D27+D28+D29</f>
        <v>12102.47</v>
      </c>
      <c r="E24" s="116">
        <f t="shared" ref="E24:F24" si="3">E25+E26+E27+E28+E29</f>
        <v>11505.5</v>
      </c>
      <c r="F24" s="116">
        <f t="shared" si="3"/>
        <v>11505.5</v>
      </c>
    </row>
    <row r="25" spans="1:6">
      <c r="A25" s="114">
        <v>13</v>
      </c>
      <c r="B25" s="74" t="s">
        <v>257</v>
      </c>
      <c r="C25" s="29" t="s">
        <v>258</v>
      </c>
      <c r="D25" s="34">
        <f>'приложение 6'!G50</f>
        <v>500</v>
      </c>
      <c r="E25" s="34">
        <f>'приложение 6'!H50</f>
        <v>0</v>
      </c>
      <c r="F25" s="34">
        <f>'приложение 6'!I50</f>
        <v>0</v>
      </c>
    </row>
    <row r="26" spans="1:6">
      <c r="A26" s="28">
        <v>14</v>
      </c>
      <c r="B26" s="74" t="s">
        <v>83</v>
      </c>
      <c r="C26" s="29" t="s">
        <v>259</v>
      </c>
      <c r="D26" s="34">
        <f>'приложение 6'!G156</f>
        <v>546.9</v>
      </c>
      <c r="E26" s="34">
        <f>'приложение 6'!H156</f>
        <v>546.9</v>
      </c>
      <c r="F26" s="34">
        <f>'приложение 6'!I156</f>
        <v>546.9</v>
      </c>
    </row>
    <row r="27" spans="1:6">
      <c r="A27" s="114">
        <v>15</v>
      </c>
      <c r="B27" s="74" t="s">
        <v>82</v>
      </c>
      <c r="C27" s="29" t="s">
        <v>260</v>
      </c>
      <c r="D27" s="34">
        <f>'приложение 6'!G164</f>
        <v>9952.4</v>
      </c>
      <c r="E27" s="34">
        <f>'приложение 6'!H164</f>
        <v>9952.4</v>
      </c>
      <c r="F27" s="34">
        <f>'приложение 6'!I164</f>
        <v>9952.4</v>
      </c>
    </row>
    <row r="28" spans="1:6">
      <c r="A28" s="28">
        <v>16</v>
      </c>
      <c r="B28" s="74" t="s">
        <v>261</v>
      </c>
      <c r="C28" s="29" t="s">
        <v>262</v>
      </c>
      <c r="D28" s="34">
        <f>'приложение 6'!G170</f>
        <v>432.64000000000004</v>
      </c>
      <c r="E28" s="34">
        <f>'приложение 6'!H170</f>
        <v>430.6</v>
      </c>
      <c r="F28" s="34">
        <f>'приложение 6'!I170</f>
        <v>430.6</v>
      </c>
    </row>
    <row r="29" spans="1:6">
      <c r="A29" s="114">
        <v>17</v>
      </c>
      <c r="B29" s="74" t="s">
        <v>93</v>
      </c>
      <c r="C29" s="29" t="s">
        <v>263</v>
      </c>
      <c r="D29" s="34">
        <f>'приложение 6'!G180+'приложение 6'!G299</f>
        <v>670.53</v>
      </c>
      <c r="E29" s="34">
        <f>'приложение 6'!H180+'приложение 6'!H299</f>
        <v>575.6</v>
      </c>
      <c r="F29" s="34">
        <f>'приложение 6'!I180+'приложение 6'!I299</f>
        <v>575.6</v>
      </c>
    </row>
    <row r="30" spans="1:6">
      <c r="A30" s="28">
        <v>18</v>
      </c>
      <c r="B30" s="115" t="s">
        <v>264</v>
      </c>
      <c r="C30" s="112" t="s">
        <v>265</v>
      </c>
      <c r="D30" s="113">
        <f>D31+D32+D33+D34</f>
        <v>77845.420000000013</v>
      </c>
      <c r="E30" s="113">
        <f t="shared" ref="E30:F30" si="4">E31+E32+E33+E34</f>
        <v>76561.100000000006</v>
      </c>
      <c r="F30" s="113">
        <f t="shared" si="4"/>
        <v>61761.100000000006</v>
      </c>
    </row>
    <row r="31" spans="1:6">
      <c r="A31" s="114">
        <v>19</v>
      </c>
      <c r="B31" s="74" t="s">
        <v>266</v>
      </c>
      <c r="C31" s="29" t="s">
        <v>267</v>
      </c>
      <c r="D31" s="34">
        <f>'приложение 6'!G60</f>
        <v>15684.32</v>
      </c>
      <c r="E31" s="34">
        <v>0</v>
      </c>
      <c r="F31" s="34">
        <v>0</v>
      </c>
    </row>
    <row r="32" spans="1:6">
      <c r="A32" s="28">
        <v>20</v>
      </c>
      <c r="B32" s="74" t="s">
        <v>268</v>
      </c>
      <c r="C32" s="29" t="s">
        <v>269</v>
      </c>
      <c r="D32" s="34">
        <f>'приложение 6'!G191+'приложение 6'!G66+'приложение 6'!G328</f>
        <v>58161.100000000006</v>
      </c>
      <c r="E32" s="34">
        <f>'приложение 6'!H191+'приложение 6'!H66+'приложение 6'!H328</f>
        <v>72561.100000000006</v>
      </c>
      <c r="F32" s="34">
        <f>'приложение 6'!I191+'приложение 6'!I66+'приложение 6'!I328</f>
        <v>57761.100000000006</v>
      </c>
    </row>
    <row r="33" spans="1:6">
      <c r="A33" s="114">
        <v>21</v>
      </c>
      <c r="B33" s="74" t="s">
        <v>270</v>
      </c>
      <c r="C33" s="29" t="s">
        <v>271</v>
      </c>
      <c r="D33" s="34">
        <f>'приложение 6'!G77</f>
        <v>4000</v>
      </c>
      <c r="E33" s="34">
        <f>'приложение 6'!H77</f>
        <v>4000</v>
      </c>
      <c r="F33" s="34">
        <f>'приложение 6'!I77</f>
        <v>4000</v>
      </c>
    </row>
    <row r="34" spans="1:6" ht="31.5">
      <c r="A34" s="28">
        <v>22</v>
      </c>
      <c r="B34" s="74" t="s">
        <v>272</v>
      </c>
      <c r="C34" s="29" t="s">
        <v>273</v>
      </c>
      <c r="D34" s="34">
        <v>0</v>
      </c>
      <c r="E34" s="34">
        <v>0</v>
      </c>
      <c r="F34" s="34">
        <v>0</v>
      </c>
    </row>
    <row r="35" spans="1:6">
      <c r="A35" s="114">
        <v>23</v>
      </c>
      <c r="B35" s="115" t="s">
        <v>274</v>
      </c>
      <c r="C35" s="112" t="s">
        <v>275</v>
      </c>
      <c r="D35" s="113">
        <f>D36+D37+D38+D39</f>
        <v>486441.02</v>
      </c>
      <c r="E35" s="113">
        <f t="shared" ref="E35:F35" si="5">E36+E37+E38+E39</f>
        <v>483390.14</v>
      </c>
      <c r="F35" s="113">
        <f t="shared" si="5"/>
        <v>483390.14</v>
      </c>
    </row>
    <row r="36" spans="1:6">
      <c r="A36" s="28">
        <v>24</v>
      </c>
      <c r="B36" s="74" t="s">
        <v>276</v>
      </c>
      <c r="C36" s="29" t="s">
        <v>277</v>
      </c>
      <c r="D36" s="34">
        <f>'приложение 6'!G336</f>
        <v>160320.65999999997</v>
      </c>
      <c r="E36" s="34">
        <f>'приложение 6'!H336</f>
        <v>163484.28999999998</v>
      </c>
      <c r="F36" s="34">
        <f>'приложение 6'!I336</f>
        <v>163484.28999999998</v>
      </c>
    </row>
    <row r="37" spans="1:6">
      <c r="A37" s="114">
        <v>25</v>
      </c>
      <c r="B37" s="74" t="s">
        <v>137</v>
      </c>
      <c r="C37" s="29" t="s">
        <v>278</v>
      </c>
      <c r="D37" s="34">
        <f>'приложение 6'!G436+'приложение 6'!G357</f>
        <v>291888.90000000002</v>
      </c>
      <c r="E37" s="34">
        <f>'приложение 6'!H436+'приложение 6'!H357</f>
        <v>290038.02</v>
      </c>
      <c r="F37" s="34">
        <f>'приложение 6'!I436+'приложение 6'!I357</f>
        <v>290038.02</v>
      </c>
    </row>
    <row r="38" spans="1:6">
      <c r="A38" s="28">
        <v>26</v>
      </c>
      <c r="B38" s="74" t="s">
        <v>155</v>
      </c>
      <c r="C38" s="29" t="s">
        <v>279</v>
      </c>
      <c r="D38" s="34">
        <f>'приложение 6'!G394+'приложение 6'!G446</f>
        <v>6976.9700000000012</v>
      </c>
      <c r="E38" s="34">
        <f>'приложение 6'!H394+'приложение 6'!H446</f>
        <v>5776.9700000000012</v>
      </c>
      <c r="F38" s="34">
        <f>'приложение 6'!I394+'приложение 6'!I446</f>
        <v>5776.9700000000012</v>
      </c>
    </row>
    <row r="39" spans="1:6">
      <c r="A39" s="114">
        <v>27</v>
      </c>
      <c r="B39" s="74" t="s">
        <v>107</v>
      </c>
      <c r="C39" s="29" t="s">
        <v>280</v>
      </c>
      <c r="D39" s="34">
        <f>'приложение 6'!G200+'приложение 6'!G403</f>
        <v>27254.489999999998</v>
      </c>
      <c r="E39" s="34">
        <f>'приложение 6'!H200+'приложение 6'!H403</f>
        <v>24090.859999999997</v>
      </c>
      <c r="F39" s="34">
        <f>'приложение 6'!I200+'приложение 6'!I403</f>
        <v>24090.859999999997</v>
      </c>
    </row>
    <row r="40" spans="1:6">
      <c r="A40" s="28">
        <v>28</v>
      </c>
      <c r="B40" s="115" t="s">
        <v>281</v>
      </c>
      <c r="C40" s="112" t="s">
        <v>282</v>
      </c>
      <c r="D40" s="113">
        <f>D41+D42</f>
        <v>69362.92</v>
      </c>
      <c r="E40" s="113">
        <f t="shared" ref="E40:F40" si="6">E41+E42</f>
        <v>60638.02</v>
      </c>
      <c r="F40" s="113">
        <f t="shared" si="6"/>
        <v>60638.02</v>
      </c>
    </row>
    <row r="41" spans="1:6">
      <c r="A41" s="114">
        <v>29</v>
      </c>
      <c r="B41" s="74" t="s">
        <v>145</v>
      </c>
      <c r="C41" s="29" t="s">
        <v>283</v>
      </c>
      <c r="D41" s="34">
        <f>'приложение 6'!G478</f>
        <v>53712.15</v>
      </c>
      <c r="E41" s="34">
        <f>'приложение 6'!H478</f>
        <v>53382.189999999995</v>
      </c>
      <c r="F41" s="34">
        <f>'приложение 6'!I478</f>
        <v>53382.189999999995</v>
      </c>
    </row>
    <row r="42" spans="1:6">
      <c r="A42" s="28">
        <v>30</v>
      </c>
      <c r="B42" s="74" t="s">
        <v>169</v>
      </c>
      <c r="C42" s="29" t="s">
        <v>284</v>
      </c>
      <c r="D42" s="34">
        <f>'приложение 6'!G516+'приложение 6'!G541</f>
        <v>15650.77</v>
      </c>
      <c r="E42" s="34">
        <f>'приложение 6'!H516+'приложение 6'!H541</f>
        <v>7255.83</v>
      </c>
      <c r="F42" s="34">
        <f>'приложение 6'!I516+'приложение 6'!I541</f>
        <v>7255.83</v>
      </c>
    </row>
    <row r="43" spans="1:6">
      <c r="A43" s="114">
        <v>31</v>
      </c>
      <c r="B43" s="115" t="s">
        <v>285</v>
      </c>
      <c r="C43" s="112" t="s">
        <v>286</v>
      </c>
      <c r="D43" s="113">
        <f>D44+D45+D46+D47+D48</f>
        <v>72659.8</v>
      </c>
      <c r="E43" s="113">
        <f t="shared" ref="E43:F43" si="7">E44+E45+E46+E47+E48</f>
        <v>72887</v>
      </c>
      <c r="F43" s="113">
        <f t="shared" si="7"/>
        <v>72887</v>
      </c>
    </row>
    <row r="44" spans="1:6">
      <c r="A44" s="28">
        <v>32</v>
      </c>
      <c r="B44" s="74" t="s">
        <v>201</v>
      </c>
      <c r="C44" s="29" t="s">
        <v>287</v>
      </c>
      <c r="D44" s="34">
        <f>'приложение 6'!G550</f>
        <v>490</v>
      </c>
      <c r="E44" s="34">
        <f>'приложение 6'!H550</f>
        <v>490</v>
      </c>
      <c r="F44" s="34">
        <f>'приложение 6'!I550</f>
        <v>490</v>
      </c>
    </row>
    <row r="45" spans="1:6">
      <c r="A45" s="114">
        <v>33</v>
      </c>
      <c r="B45" s="74" t="s">
        <v>211</v>
      </c>
      <c r="C45" s="29" t="s">
        <v>288</v>
      </c>
      <c r="D45" s="34">
        <f>'приложение 6'!G558</f>
        <v>43465.5</v>
      </c>
      <c r="E45" s="34">
        <f>'приложение 6'!H558</f>
        <v>43465.5</v>
      </c>
      <c r="F45" s="34">
        <f>'приложение 6'!I558</f>
        <v>43465.5</v>
      </c>
    </row>
    <row r="46" spans="1:6">
      <c r="A46" s="28">
        <v>34</v>
      </c>
      <c r="B46" s="74" t="s">
        <v>217</v>
      </c>
      <c r="C46" s="29" t="s">
        <v>289</v>
      </c>
      <c r="D46" s="34">
        <f>'приложение 6'!G210+'приложение 6'!G567+'приложение 6'!G428</f>
        <v>17464.900000000001</v>
      </c>
      <c r="E46" s="34">
        <f>'приложение 6'!H210+'приложение 6'!H567+'приложение 6'!H428</f>
        <v>18639</v>
      </c>
      <c r="F46" s="34">
        <f>'приложение 6'!I210+'приложение 6'!I567+'приложение 6'!I428</f>
        <v>18639</v>
      </c>
    </row>
    <row r="47" spans="1:6">
      <c r="A47" s="114">
        <v>35</v>
      </c>
      <c r="B47" s="74" t="s">
        <v>115</v>
      </c>
      <c r="C47" s="29" t="s">
        <v>290</v>
      </c>
      <c r="D47" s="34">
        <f>'приложение 6'!G216</f>
        <v>1893.9</v>
      </c>
      <c r="E47" s="34">
        <f>'приложение 6'!H216</f>
        <v>947</v>
      </c>
      <c r="F47" s="34">
        <f>'приложение 6'!I216</f>
        <v>947</v>
      </c>
    </row>
    <row r="48" spans="1:6">
      <c r="A48" s="28">
        <v>36</v>
      </c>
      <c r="B48" s="74" t="s">
        <v>222</v>
      </c>
      <c r="C48" s="29" t="s">
        <v>291</v>
      </c>
      <c r="D48" s="34">
        <f>'приложение 6'!G584</f>
        <v>9345.5</v>
      </c>
      <c r="E48" s="34">
        <f>'приложение 6'!H584</f>
        <v>9345.5</v>
      </c>
      <c r="F48" s="34">
        <f>'приложение 6'!I584</f>
        <v>9345.5</v>
      </c>
    </row>
    <row r="49" spans="1:6">
      <c r="A49" s="114">
        <v>37</v>
      </c>
      <c r="B49" s="117" t="s">
        <v>418</v>
      </c>
      <c r="C49" s="112">
        <v>1100</v>
      </c>
      <c r="D49" s="113">
        <f>D50</f>
        <v>200</v>
      </c>
      <c r="E49" s="113">
        <f t="shared" ref="E49:F49" si="8">E50</f>
        <v>200</v>
      </c>
      <c r="F49" s="113">
        <f t="shared" si="8"/>
        <v>200</v>
      </c>
    </row>
    <row r="50" spans="1:6">
      <c r="A50" s="28">
        <v>38</v>
      </c>
      <c r="B50" s="200" t="s">
        <v>527</v>
      </c>
      <c r="C50" s="29">
        <v>1101</v>
      </c>
      <c r="D50" s="34">
        <f>'приложение 6'!G534</f>
        <v>200</v>
      </c>
      <c r="E50" s="34">
        <f>'приложение 6'!H534</f>
        <v>200</v>
      </c>
      <c r="F50" s="34">
        <f>'приложение 6'!I534</f>
        <v>200</v>
      </c>
    </row>
    <row r="51" spans="1:6" ht="31.5">
      <c r="A51" s="114">
        <v>39</v>
      </c>
      <c r="B51" s="117" t="s">
        <v>427</v>
      </c>
      <c r="C51" s="112">
        <v>1300</v>
      </c>
      <c r="D51" s="113">
        <f>D52</f>
        <v>162.5</v>
      </c>
      <c r="E51" s="113">
        <f t="shared" ref="E51:F51" si="9">E52</f>
        <v>162.5</v>
      </c>
      <c r="F51" s="113">
        <f t="shared" si="9"/>
        <v>162.5</v>
      </c>
    </row>
    <row r="52" spans="1:6" ht="31.5">
      <c r="A52" s="28">
        <v>40</v>
      </c>
      <c r="B52" s="102" t="s">
        <v>423</v>
      </c>
      <c r="C52" s="29">
        <v>1301</v>
      </c>
      <c r="D52" s="34">
        <f>'приложение 6'!G88</f>
        <v>162.5</v>
      </c>
      <c r="E52" s="34">
        <f>'приложение 6'!H88</f>
        <v>162.5</v>
      </c>
      <c r="F52" s="34">
        <f>'приложение 6'!I88</f>
        <v>162.5</v>
      </c>
    </row>
    <row r="53" spans="1:6" ht="47.25">
      <c r="A53" s="114">
        <v>41</v>
      </c>
      <c r="B53" s="115" t="s">
        <v>292</v>
      </c>
      <c r="C53" s="112" t="s">
        <v>293</v>
      </c>
      <c r="D53" s="113">
        <f>D54+D55</f>
        <v>80598.239999999991</v>
      </c>
      <c r="E53" s="113">
        <f t="shared" ref="E53:F53" si="10">E54+E55</f>
        <v>67331.44</v>
      </c>
      <c r="F53" s="113">
        <f t="shared" si="10"/>
        <v>67331.44</v>
      </c>
    </row>
    <row r="54" spans="1:6" ht="47.25">
      <c r="A54" s="28">
        <v>42</v>
      </c>
      <c r="B54" s="74" t="s">
        <v>44</v>
      </c>
      <c r="C54" s="29" t="s">
        <v>294</v>
      </c>
      <c r="D54" s="34">
        <f>'приложение 6'!G90</f>
        <v>46028.93</v>
      </c>
      <c r="E54" s="34">
        <f>'приложение 6'!H90</f>
        <v>36762.130000000005</v>
      </c>
      <c r="F54" s="34">
        <f>'приложение 6'!I90</f>
        <v>36762.130000000005</v>
      </c>
    </row>
    <row r="55" spans="1:6">
      <c r="A55" s="114">
        <v>43</v>
      </c>
      <c r="B55" s="74" t="s">
        <v>53</v>
      </c>
      <c r="C55" s="29" t="s">
        <v>295</v>
      </c>
      <c r="D55" s="34">
        <f>'приложение 6'!G99</f>
        <v>34569.31</v>
      </c>
      <c r="E55" s="34">
        <f>'приложение 6'!H99</f>
        <v>30569.31</v>
      </c>
      <c r="F55" s="34">
        <f>'приложение 6'!I99</f>
        <v>30569.31</v>
      </c>
    </row>
    <row r="56" spans="1:6">
      <c r="A56" s="28">
        <v>44</v>
      </c>
      <c r="B56" s="74" t="s">
        <v>296</v>
      </c>
      <c r="C56" s="29"/>
      <c r="D56" s="34"/>
      <c r="E56" s="34">
        <f>'приложение 6'!H642</f>
        <v>22112.9</v>
      </c>
      <c r="F56" s="34">
        <f>'приложение 6'!I642</f>
        <v>49167.12</v>
      </c>
    </row>
    <row r="57" spans="1:6">
      <c r="A57" s="289" t="s">
        <v>297</v>
      </c>
      <c r="B57" s="289"/>
      <c r="C57" s="112" t="s">
        <v>298</v>
      </c>
      <c r="D57" s="113">
        <f>D13+D20+D22+D24+D30+D35+D40+D43+D53+D49+D51</f>
        <v>892253.82000000007</v>
      </c>
      <c r="E57" s="113">
        <f>E13+E20+E22+E24+E30+E35+E40+E43+E53+E49+E51+E56</f>
        <v>880220.05999999994</v>
      </c>
      <c r="F57" s="113">
        <f>F13+F20+F22+F24+F30+F35+F40+F43+F53+F49+F51+F56</f>
        <v>892474.27999999991</v>
      </c>
    </row>
    <row r="59" spans="1:6">
      <c r="D59" s="84">
        <f>D57-'приложение 6'!G643</f>
        <v>0</v>
      </c>
      <c r="E59" s="84">
        <f>E57-'приложение 6'!H643</f>
        <v>0</v>
      </c>
      <c r="F59" s="84">
        <f>F57-'приложение 6'!I643</f>
        <v>0</v>
      </c>
    </row>
  </sheetData>
  <mergeCells count="2">
    <mergeCell ref="A8:F8"/>
    <mergeCell ref="A57:B57"/>
  </mergeCells>
  <pageMargins left="0.3" right="0.18" top="0.74803149606299213" bottom="0.31" header="0.31496062992125984" footer="0.31496062992125984"/>
  <pageSetup paperSize="9" scale="8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приложение 6</vt:lpstr>
      <vt:lpstr>приложение 7</vt:lpstr>
      <vt:lpstr>приложение 5</vt:lpstr>
      <vt:lpstr>'приложение 6'!Заголовки_для_печати</vt:lpstr>
      <vt:lpstr>'приложение 7'!Заголовки_для_печати</vt:lpstr>
      <vt:lpstr>'приложение 5'!Область_печати</vt:lpstr>
      <vt:lpstr>'приложение 6'!Область_печати</vt:lpstr>
      <vt:lpstr>'приложение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2016-12-21T08:47:16Z</dcterms:modified>
</cp:coreProperties>
</file>