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050" windowHeight="13740"/>
  </bookViews>
  <sheets>
    <sheet name=" ГП 2023 _ 1 расширенный" sheetId="1" r:id="rId1"/>
  </sheets>
  <definedNames>
    <definedName name="_xlnm.Print_Titles" localSheetId="0">' ГП 2023 _ 1 расширенный'!$5:$5</definedName>
    <definedName name="_xlnm.Print_Area" localSheetId="0">' ГП 2023 _ 1 расширенный'!$A$1:$G$153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/>
  <c r="D17" i="1"/>
  <c r="D59" i="1"/>
  <c r="D58" i="1"/>
  <c r="D57" i="1"/>
  <c r="D56" i="1"/>
  <c r="G153" i="1" l="1"/>
  <c r="E153" i="1"/>
  <c r="F153" i="1"/>
  <c r="D153" i="1"/>
  <c r="E6" i="1" l="1"/>
  <c r="F6" i="1"/>
  <c r="D6" i="1"/>
  <c r="G9" i="1"/>
  <c r="E9" i="1"/>
  <c r="F9" i="1"/>
  <c r="D9" i="1"/>
  <c r="E10" i="1"/>
  <c r="F10" i="1"/>
  <c r="D10" i="1"/>
  <c r="G13" i="1"/>
  <c r="E14" i="1"/>
  <c r="F14" i="1"/>
  <c r="D14" i="1"/>
  <c r="G16" i="1"/>
  <c r="E21" i="1"/>
  <c r="F21" i="1"/>
  <c r="D21" i="1"/>
  <c r="E22" i="1"/>
  <c r="F22" i="1"/>
  <c r="D22" i="1"/>
  <c r="E26" i="1"/>
  <c r="F26" i="1"/>
  <c r="D26" i="1"/>
  <c r="G30" i="1"/>
  <c r="E31" i="1"/>
  <c r="F31" i="1"/>
  <c r="D31" i="1"/>
  <c r="G34" i="1"/>
  <c r="E55" i="1"/>
  <c r="F55" i="1"/>
  <c r="E59" i="1"/>
  <c r="F59" i="1"/>
  <c r="E71" i="1"/>
  <c r="F71" i="1"/>
  <c r="D71" i="1"/>
  <c r="G75" i="1"/>
  <c r="F67" i="1"/>
  <c r="E67" i="1"/>
  <c r="D67" i="1"/>
  <c r="G70" i="1"/>
  <c r="E60" i="1"/>
  <c r="F60" i="1"/>
  <c r="D60" i="1"/>
  <c r="G63" i="1"/>
  <c r="E78" i="1"/>
  <c r="F78" i="1"/>
  <c r="D78" i="1"/>
  <c r="G81" i="1"/>
  <c r="E81" i="1"/>
  <c r="F81" i="1"/>
  <c r="D81" i="1"/>
  <c r="F82" i="1"/>
  <c r="E82" i="1"/>
  <c r="D82" i="1"/>
  <c r="G85" i="1"/>
  <c r="E149" i="1" l="1"/>
  <c r="F149" i="1"/>
  <c r="D149" i="1"/>
  <c r="D19" i="1"/>
  <c r="D18" i="1"/>
  <c r="E92" i="1"/>
  <c r="F92" i="1"/>
  <c r="E91" i="1"/>
  <c r="F91" i="1"/>
  <c r="D92" i="1"/>
  <c r="D126" i="1"/>
  <c r="D123" i="1"/>
  <c r="D122" i="1"/>
  <c r="D140" i="1"/>
  <c r="G52" i="1"/>
  <c r="G49" i="1"/>
  <c r="E152" i="1"/>
  <c r="F152" i="1"/>
  <c r="D152" i="1"/>
  <c r="D151" i="1"/>
  <c r="E151" i="1"/>
  <c r="F151" i="1"/>
  <c r="E150" i="1"/>
  <c r="F150" i="1"/>
  <c r="E141" i="1"/>
  <c r="F141" i="1"/>
  <c r="D141" i="1"/>
  <c r="E140" i="1"/>
  <c r="F140" i="1"/>
  <c r="G147" i="1"/>
  <c r="E125" i="1"/>
  <c r="F125" i="1"/>
  <c r="D125" i="1"/>
  <c r="E124" i="1"/>
  <c r="F124" i="1"/>
  <c r="D124" i="1"/>
  <c r="E123" i="1"/>
  <c r="F123" i="1"/>
  <c r="E122" i="1"/>
  <c r="F122" i="1"/>
  <c r="G129" i="1"/>
  <c r="E110" i="1"/>
  <c r="F110" i="1"/>
  <c r="D110" i="1"/>
  <c r="E109" i="1"/>
  <c r="F109" i="1"/>
  <c r="D109" i="1"/>
  <c r="E108" i="1"/>
  <c r="F108" i="1"/>
  <c r="D108" i="1"/>
  <c r="G114" i="1"/>
  <c r="E102" i="1"/>
  <c r="F102" i="1"/>
  <c r="D102" i="1"/>
  <c r="E93" i="1"/>
  <c r="F93" i="1"/>
  <c r="D93" i="1"/>
  <c r="D80" i="1"/>
  <c r="E79" i="1"/>
  <c r="F79" i="1"/>
  <c r="D79" i="1"/>
  <c r="E89" i="1"/>
  <c r="F89" i="1"/>
  <c r="D89" i="1"/>
  <c r="G90" i="1"/>
  <c r="G88" i="1"/>
  <c r="E58" i="1"/>
  <c r="F58" i="1"/>
  <c r="E57" i="1"/>
  <c r="F57" i="1"/>
  <c r="D55" i="1"/>
  <c r="E56" i="1"/>
  <c r="F56" i="1"/>
  <c r="G77" i="1"/>
  <c r="E76" i="1"/>
  <c r="F76" i="1"/>
  <c r="D76" i="1"/>
  <c r="G74" i="1"/>
  <c r="G66" i="1"/>
  <c r="E49" i="1"/>
  <c r="F49" i="1"/>
  <c r="D49" i="1"/>
  <c r="E48" i="1"/>
  <c r="F48" i="1"/>
  <c r="D48" i="1"/>
  <c r="E41" i="1"/>
  <c r="F41" i="1"/>
  <c r="D41" i="1"/>
  <c r="E40" i="1"/>
  <c r="F40" i="1"/>
  <c r="D40" i="1"/>
  <c r="E39" i="1"/>
  <c r="F39" i="1"/>
  <c r="D39" i="1"/>
  <c r="E8" i="1"/>
  <c r="F8" i="1"/>
  <c r="D8" i="1"/>
  <c r="E7" i="1"/>
  <c r="F7" i="1"/>
  <c r="D7" i="1"/>
  <c r="E20" i="1"/>
  <c r="F20" i="1"/>
  <c r="D20" i="1"/>
  <c r="E19" i="1"/>
  <c r="F19" i="1"/>
  <c r="E18" i="1"/>
  <c r="F18" i="1"/>
  <c r="G37" i="1"/>
  <c r="G29" i="1"/>
  <c r="D150" i="1" l="1"/>
  <c r="G125" i="1"/>
  <c r="G124" i="1"/>
  <c r="G110" i="1"/>
  <c r="G89" i="1"/>
  <c r="G76" i="1"/>
  <c r="G58" i="1"/>
  <c r="D38" i="1"/>
  <c r="E38" i="1"/>
  <c r="F38" i="1"/>
  <c r="G20" i="1"/>
  <c r="D155" i="1" l="1"/>
  <c r="D157" i="1"/>
  <c r="D97" i="1"/>
  <c r="G11" i="1" l="1"/>
  <c r="G12" i="1"/>
  <c r="G15" i="1"/>
  <c r="G23" i="1"/>
  <c r="G24" i="1"/>
  <c r="G27" i="1"/>
  <c r="G28" i="1"/>
  <c r="G32" i="1"/>
  <c r="G33" i="1"/>
  <c r="G36" i="1"/>
  <c r="G43" i="1"/>
  <c r="G44" i="1"/>
  <c r="G46" i="1"/>
  <c r="G51" i="1"/>
  <c r="G54" i="1"/>
  <c r="G57" i="1"/>
  <c r="G61" i="1"/>
  <c r="G62" i="1"/>
  <c r="G65" i="1"/>
  <c r="G68" i="1"/>
  <c r="G69" i="1"/>
  <c r="G72" i="1"/>
  <c r="G73" i="1"/>
  <c r="G83" i="1"/>
  <c r="G84" i="1"/>
  <c r="G87" i="1"/>
  <c r="G95" i="1"/>
  <c r="G96" i="1"/>
  <c r="G98" i="1"/>
  <c r="G100" i="1"/>
  <c r="G104" i="1"/>
  <c r="G106" i="1"/>
  <c r="G112" i="1"/>
  <c r="G113" i="1"/>
  <c r="G116" i="1"/>
  <c r="G118" i="1"/>
  <c r="G120" i="1"/>
  <c r="G127" i="1"/>
  <c r="G128" i="1"/>
  <c r="G131" i="1"/>
  <c r="G132" i="1"/>
  <c r="G134" i="1"/>
  <c r="G136" i="1"/>
  <c r="G138" i="1"/>
  <c r="G143" i="1"/>
  <c r="G144" i="1"/>
  <c r="G146" i="1"/>
  <c r="E145" i="1" l="1"/>
  <c r="F145" i="1"/>
  <c r="D145" i="1"/>
  <c r="E142" i="1"/>
  <c r="F142" i="1"/>
  <c r="D142" i="1"/>
  <c r="E137" i="1"/>
  <c r="F137" i="1"/>
  <c r="D137" i="1"/>
  <c r="E135" i="1"/>
  <c r="F135" i="1"/>
  <c r="D135" i="1"/>
  <c r="E133" i="1"/>
  <c r="F133" i="1"/>
  <c r="D133" i="1"/>
  <c r="F130" i="1"/>
  <c r="E130" i="1"/>
  <c r="D130" i="1"/>
  <c r="E126" i="1"/>
  <c r="F126" i="1"/>
  <c r="D105" i="1"/>
  <c r="E119" i="1"/>
  <c r="F119" i="1"/>
  <c r="D119" i="1"/>
  <c r="E117" i="1"/>
  <c r="F117" i="1"/>
  <c r="D117" i="1"/>
  <c r="E115" i="1"/>
  <c r="F115" i="1"/>
  <c r="D115" i="1"/>
  <c r="E111" i="1"/>
  <c r="F111" i="1"/>
  <c r="D111" i="1"/>
  <c r="E105" i="1"/>
  <c r="F105" i="1"/>
  <c r="E103" i="1"/>
  <c r="F103" i="1"/>
  <c r="D103" i="1"/>
  <c r="E99" i="1"/>
  <c r="F99" i="1"/>
  <c r="D99" i="1"/>
  <c r="E97" i="1"/>
  <c r="F97" i="1"/>
  <c r="E94" i="1"/>
  <c r="F94" i="1"/>
  <c r="D94" i="1"/>
  <c r="E80" i="1"/>
  <c r="F80" i="1"/>
  <c r="E86" i="1"/>
  <c r="F86" i="1"/>
  <c r="D86" i="1"/>
  <c r="E64" i="1"/>
  <c r="F64" i="1"/>
  <c r="D64" i="1"/>
  <c r="E53" i="1"/>
  <c r="F53" i="1"/>
  <c r="D53" i="1"/>
  <c r="E50" i="1"/>
  <c r="F50" i="1"/>
  <c r="D50" i="1"/>
  <c r="G40" i="1"/>
  <c r="E45" i="1"/>
  <c r="F45" i="1"/>
  <c r="D45" i="1"/>
  <c r="E42" i="1"/>
  <c r="F42" i="1"/>
  <c r="D42" i="1"/>
  <c r="E35" i="1"/>
  <c r="F35" i="1"/>
  <c r="D35" i="1"/>
  <c r="G133" i="1" l="1"/>
  <c r="G137" i="1"/>
  <c r="G122" i="1"/>
  <c r="G142" i="1"/>
  <c r="G140" i="1"/>
  <c r="D101" i="1"/>
  <c r="G10" i="1"/>
  <c r="G8" i="1"/>
  <c r="G14" i="1"/>
  <c r="G19" i="1"/>
  <c r="G64" i="1"/>
  <c r="G56" i="1"/>
  <c r="G135" i="1"/>
  <c r="G123" i="1"/>
  <c r="G145" i="1"/>
  <c r="G141" i="1"/>
  <c r="G126" i="1"/>
  <c r="G53" i="1"/>
  <c r="G48" i="1"/>
  <c r="G79" i="1"/>
  <c r="G115" i="1"/>
  <c r="G108" i="1"/>
  <c r="G111" i="1"/>
  <c r="G105" i="1"/>
  <c r="G99" i="1"/>
  <c r="G93" i="1"/>
  <c r="G94" i="1"/>
  <c r="G82" i="1"/>
  <c r="G71" i="1"/>
  <c r="G151" i="1"/>
  <c r="G35" i="1"/>
  <c r="G18" i="1"/>
  <c r="G102" i="1"/>
  <c r="G109" i="1"/>
  <c r="G130" i="1"/>
  <c r="G39" i="1"/>
  <c r="G50" i="1"/>
  <c r="G60" i="1"/>
  <c r="G67" i="1"/>
  <c r="G86" i="1"/>
  <c r="G80" i="1"/>
  <c r="G97" i="1"/>
  <c r="G92" i="1"/>
  <c r="G103" i="1"/>
  <c r="G117" i="1"/>
  <c r="G119" i="1"/>
  <c r="G45" i="1"/>
  <c r="G41" i="1"/>
  <c r="G42" i="1"/>
  <c r="G31" i="1"/>
  <c r="G26" i="1"/>
  <c r="G22" i="1"/>
  <c r="D91" i="1"/>
  <c r="F101" i="1"/>
  <c r="D121" i="1"/>
  <c r="E121" i="1"/>
  <c r="F139" i="1"/>
  <c r="D139" i="1"/>
  <c r="E107" i="1"/>
  <c r="E139" i="1"/>
  <c r="F121" i="1"/>
  <c r="D107" i="1"/>
  <c r="F107" i="1"/>
  <c r="E101" i="1"/>
  <c r="D47" i="1"/>
  <c r="F47" i="1"/>
  <c r="E47" i="1"/>
  <c r="E148" i="1" l="1"/>
  <c r="D148" i="1"/>
  <c r="E157" i="1"/>
  <c r="E155" i="1"/>
  <c r="G91" i="1"/>
  <c r="G55" i="1"/>
  <c r="G150" i="1"/>
  <c r="G47" i="1"/>
  <c r="G78" i="1"/>
  <c r="G107" i="1"/>
  <c r="G121" i="1"/>
  <c r="G139" i="1"/>
  <c r="G101" i="1"/>
  <c r="G152" i="1"/>
  <c r="G38" i="1"/>
  <c r="G17" i="1"/>
  <c r="D159" i="1" l="1"/>
  <c r="E159" i="1"/>
  <c r="F157" i="1" l="1"/>
  <c r="G7" i="1"/>
  <c r="G6" i="1" l="1"/>
  <c r="F148" i="1"/>
  <c r="F155" i="1"/>
  <c r="G149" i="1"/>
  <c r="F159" i="1" l="1"/>
  <c r="G148" i="1"/>
</calcChain>
</file>

<file path=xl/sharedStrings.xml><?xml version="1.0" encoding="utf-8"?>
<sst xmlns="http://schemas.openxmlformats.org/spreadsheetml/2006/main" count="248" uniqueCount="68">
  <si>
    <t>Статус</t>
  </si>
  <si>
    <t>Наименование программы, подпрограммы государственной программы</t>
  </si>
  <si>
    <t>План</t>
  </si>
  <si>
    <t>Уточненный план</t>
  </si>
  <si>
    <t xml:space="preserve">Всего 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</si>
  <si>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</si>
  <si>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</si>
  <si>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</si>
  <si>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</si>
  <si>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</si>
  <si>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Приложение 1</t>
  </si>
  <si>
    <t>%
исполнения</t>
  </si>
  <si>
    <t xml:space="preserve">Информация об использовании бюджетных ассигнований краевого бюджета и иных средств на реализацию 
программы с указанием плановых и фактических значений </t>
  </si>
  <si>
    <t>Факт</t>
  </si>
  <si>
    <t>Источники финансирования</t>
  </si>
  <si>
    <t>краевой бюджет</t>
  </si>
  <si>
    <t>федеральный бюджет</t>
  </si>
  <si>
    <t>Всего, в том числе</t>
  </si>
  <si>
    <t>Реформирование и модернизация жилищно-коммунального хозяйства и повышение энергетической эффективности</t>
  </si>
  <si>
    <t>Развитие культуры и туризма</t>
  </si>
  <si>
    <t>Развитие физической культуры и спорта</t>
  </si>
  <si>
    <t>Содействие развитию местного самоуправления</t>
  </si>
  <si>
    <t>Муниципальная программа</t>
  </si>
  <si>
    <t>районный бюджет</t>
  </si>
  <si>
    <t xml:space="preserve"> "Развитие массовой физической культуры и спорта на территории Мотыгинского района"</t>
  </si>
  <si>
    <t>"Внедрение Всероссийского физкультурно-спортивного комплекса "Готов к труду и обороне" (ГТО) в Мотыгинском районе</t>
  </si>
  <si>
    <t>Развитие общего и дополнительного образования в Мотыгинском районе»</t>
  </si>
  <si>
    <t>Развитие дошкольного образования</t>
  </si>
  <si>
    <t>Развитие общего образования</t>
  </si>
  <si>
    <t>Развитие дополнительного образования детей</t>
  </si>
  <si>
    <t>Обеспечение реализации муниципальной программы</t>
  </si>
  <si>
    <t>Чистая вода Мотыгинского района</t>
  </si>
  <si>
    <t>юридические лица</t>
  </si>
  <si>
    <t>Отдельные мероприятия программы</t>
  </si>
  <si>
    <t xml:space="preserve">Защита населения территорий Мотыгинского района от чрезвычайных ситуаций природного и техногенного характера </t>
  </si>
  <si>
    <t>Осуществление деятельности по обеспечению безопасности в чрезвычайных ситуаций</t>
  </si>
  <si>
    <t>Профилактика правонарушений и укрепление общественного порядка  общественной безопасности</t>
  </si>
  <si>
    <t>Культурное наследие</t>
  </si>
  <si>
    <t>Развитие архивного дела в Мотыгинском районе</t>
  </si>
  <si>
    <t>Исскуство и народное творчество</t>
  </si>
  <si>
    <t>Обеспечение условий реализации муниципальной программы и прочие мероприятия</t>
  </si>
  <si>
    <t>Вовлечение молодежи Мотыгинского района в социальную практику</t>
  </si>
  <si>
    <t>Патриотическое воспитание молодежи Мотыгинского района</t>
  </si>
  <si>
    <t>Обеспечение реализации общественных и гражданских инициатив и поддержка социально ориентированных некоммерческих организаций</t>
  </si>
  <si>
    <t>Развитие малого, среднего предпринимательства и сельского хозяйства в Мотыгинском районе</t>
  </si>
  <si>
    <t>Развитие субъектов малого и среднего предпринимательства на территории Мотыгинского района</t>
  </si>
  <si>
    <t>Развитие сельского хозяйства на территории Мотыгинского района</t>
  </si>
  <si>
    <t xml:space="preserve">Обеспечение реализации муниципальной программы </t>
  </si>
  <si>
    <t>Развитие транспортной системы в Мотыгинском районе</t>
  </si>
  <si>
    <t>Развитие воздушного, водного и автомобильного пассажирского транспорта</t>
  </si>
  <si>
    <t>Содержание автомобильных дорог общего пользования местного значения</t>
  </si>
  <si>
    <t>Отдельное мероприятие</t>
  </si>
  <si>
    <t>Эффективное управление муниципальной собственностью и земельными ресурсами на территории Мотыгинского района</t>
  </si>
  <si>
    <t>Благоустройство территорий поселений</t>
  </si>
  <si>
    <t>Обеспечение реализации муниципальной программы и прочие мероприятия</t>
  </si>
  <si>
    <t>Поддержка безработных граждан</t>
  </si>
  <si>
    <t>Обеспечение доступным и комфортным жильем жителей Мотыгинского района</t>
  </si>
  <si>
    <t>Территориальное планирование, градостроительное зонирование  и документация по планировке территории Мотыгинского района</t>
  </si>
  <si>
    <t xml:space="preserve">Обеспечение работников органов местного самоуправления, муниципальных предприятий и учреждений Мотыгинского района служебным жильем за счет средств бюджета муниципального образования </t>
  </si>
  <si>
    <t>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</si>
  <si>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</si>
  <si>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Управление муниципальными финансами</t>
  </si>
  <si>
    <t>Создание условий для эффективного и ответственного управления муниципальными финансами, повышения устойчивости бюджетов муниципальных образований Мотыгинского района</t>
  </si>
  <si>
    <t>рублей</t>
  </si>
  <si>
    <t>Развитие внутреннего и въездного туризма</t>
  </si>
  <si>
    <t>Молодежь Мотыгинского района в XXI веке</t>
  </si>
  <si>
    <t>внебюджетные источники</t>
  </si>
  <si>
    <t>Обеспечение жильем молодых семей в Мотыгинском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</si>
</sst>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4" fillId="0" borderId="0" applyFont="0" applyFill="0" applyBorder="0" applyAlignment="0" applyProtection="0"/>
    <xf numFmtId="0" fontId="6" fillId="0" borderId="0"/>
  </cellStyleXfs>
  <cellXfs count="30">
    <xf numFmtId="0" fontId="0" fillId="0" borderId="0" xfId="0"/>
    <xf numFmtId="164" fontId="1" fillId="0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49" fontId="2" fillId="0" borderId="5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/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4" fontId="1" fillId="0" borderId="0" xfId="0" applyNumberFormat="1" applyFont="1" applyFill="1" applyAlignment="1">
      <alignment vertical="top" wrapText="1"/>
    </xf>
    <xf numFmtId="0" fontId="2" fillId="0" borderId="1" xfId="0" applyFont="1" applyFill="1" applyBorder="1"/>
    <xf numFmtId="4" fontId="2" fillId="0" borderId="1" xfId="0" applyNumberFormat="1" applyFont="1" applyFill="1" applyBorder="1"/>
  </cellXfs>
  <cellStyles count="3">
    <cellStyle name="Обычный" xfId="0" builtinId="0"/>
    <cellStyle name="Обычный 3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9"/>
  <sheetViews>
    <sheetView tabSelected="1" view="pageBreakPreview" zoomScaleNormal="100" zoomScaleSheetLayoutView="100" workbookViewId="0">
      <selection activeCell="B149" sqref="B149:B153"/>
    </sheetView>
  </sheetViews>
  <sheetFormatPr defaultRowHeight="15.75" x14ac:dyDescent="0.25"/>
  <cols>
    <col min="1" max="1" width="19.140625" style="3" customWidth="1"/>
    <col min="2" max="2" width="51.140625" style="3" customWidth="1"/>
    <col min="3" max="3" width="35.5703125" style="3" customWidth="1"/>
    <col min="4" max="4" width="18.7109375" style="21" customWidth="1"/>
    <col min="5" max="5" width="18.5703125" style="21" customWidth="1"/>
    <col min="6" max="6" width="17.7109375" style="21" customWidth="1"/>
    <col min="7" max="7" width="13.7109375" style="13" customWidth="1"/>
    <col min="8" max="8" width="17.28515625" style="3" bestFit="1" customWidth="1"/>
    <col min="9" max="10" width="9.140625" style="3" customWidth="1"/>
    <col min="11" max="16384" width="9.140625" style="3"/>
  </cols>
  <sheetData>
    <row r="1" spans="1:12" x14ac:dyDescent="0.25">
      <c r="G1" s="4" t="s">
        <v>10</v>
      </c>
      <c r="L1" s="5"/>
    </row>
    <row r="3" spans="1:12" ht="33" customHeight="1" x14ac:dyDescent="0.25">
      <c r="A3" s="16" t="s">
        <v>12</v>
      </c>
      <c r="B3" s="16"/>
      <c r="C3" s="16"/>
      <c r="D3" s="16"/>
      <c r="E3" s="16"/>
      <c r="F3" s="16"/>
      <c r="G3" s="16"/>
    </row>
    <row r="4" spans="1:12" x14ac:dyDescent="0.25">
      <c r="G4" s="4" t="s">
        <v>63</v>
      </c>
    </row>
    <row r="5" spans="1:12" s="8" customFormat="1" ht="31.5" x14ac:dyDescent="0.25">
      <c r="A5" s="6" t="s">
        <v>0</v>
      </c>
      <c r="B5" s="6" t="s">
        <v>1</v>
      </c>
      <c r="C5" s="6" t="s">
        <v>14</v>
      </c>
      <c r="D5" s="22" t="s">
        <v>2</v>
      </c>
      <c r="E5" s="22" t="s">
        <v>3</v>
      </c>
      <c r="F5" s="22" t="s">
        <v>13</v>
      </c>
      <c r="G5" s="7" t="s">
        <v>11</v>
      </c>
    </row>
    <row r="6" spans="1:12" s="8" customFormat="1" ht="15.75" customHeight="1" x14ac:dyDescent="0.25">
      <c r="A6" s="14" t="s">
        <v>22</v>
      </c>
      <c r="B6" s="14" t="s">
        <v>20</v>
      </c>
      <c r="C6" s="2" t="s">
        <v>17</v>
      </c>
      <c r="D6" s="20">
        <f>D7+D8+D9</f>
        <v>258084</v>
      </c>
      <c r="E6" s="20">
        <f t="shared" ref="E6:F6" si="0">E7+E8+E9</f>
        <v>258084</v>
      </c>
      <c r="F6" s="20">
        <f t="shared" si="0"/>
        <v>257244</v>
      </c>
      <c r="G6" s="1">
        <f>F6/E6*100</f>
        <v>99.674524573394706</v>
      </c>
      <c r="H6" s="27"/>
    </row>
    <row r="7" spans="1:12" s="8" customFormat="1" x14ac:dyDescent="0.25">
      <c r="A7" s="15"/>
      <c r="B7" s="15"/>
      <c r="C7" s="2" t="s">
        <v>23</v>
      </c>
      <c r="D7" s="20">
        <f>D12+D15</f>
        <v>98000</v>
      </c>
      <c r="E7" s="20">
        <f t="shared" ref="E7:F7" si="1">E12+E15</f>
        <v>98000</v>
      </c>
      <c r="F7" s="20">
        <f t="shared" si="1"/>
        <v>97160</v>
      </c>
      <c r="G7" s="1">
        <f t="shared" ref="G7:G16" si="2">F7/E7*100</f>
        <v>99.142857142857139</v>
      </c>
    </row>
    <row r="8" spans="1:12" s="8" customFormat="1" x14ac:dyDescent="0.25">
      <c r="A8" s="15"/>
      <c r="B8" s="15"/>
      <c r="C8" s="2" t="s">
        <v>15</v>
      </c>
      <c r="D8" s="20">
        <f>D11</f>
        <v>49500</v>
      </c>
      <c r="E8" s="20">
        <f t="shared" ref="E8:F8" si="3">E11</f>
        <v>49500</v>
      </c>
      <c r="F8" s="20">
        <f t="shared" si="3"/>
        <v>49500</v>
      </c>
      <c r="G8" s="1">
        <f t="shared" si="2"/>
        <v>100</v>
      </c>
    </row>
    <row r="9" spans="1:12" s="8" customFormat="1" x14ac:dyDescent="0.25">
      <c r="A9" s="17"/>
      <c r="B9" s="17"/>
      <c r="C9" s="2" t="s">
        <v>66</v>
      </c>
      <c r="D9" s="20">
        <f>D13+D16</f>
        <v>110584</v>
      </c>
      <c r="E9" s="20">
        <f t="shared" ref="E9:F9" si="4">E13+E16</f>
        <v>110584</v>
      </c>
      <c r="F9" s="20">
        <f t="shared" si="4"/>
        <v>110584</v>
      </c>
      <c r="G9" s="1">
        <f t="shared" si="2"/>
        <v>100</v>
      </c>
    </row>
    <row r="10" spans="1:12" s="8" customFormat="1" ht="15.75" customHeight="1" x14ac:dyDescent="0.25">
      <c r="A10" s="14" t="s">
        <v>5</v>
      </c>
      <c r="B10" s="14" t="s">
        <v>24</v>
      </c>
      <c r="C10" s="2" t="s">
        <v>17</v>
      </c>
      <c r="D10" s="20">
        <f>SUM(D11:D13)</f>
        <v>189890</v>
      </c>
      <c r="E10" s="20">
        <f t="shared" ref="E10:F10" si="5">SUM(E11:E13)</f>
        <v>189890</v>
      </c>
      <c r="F10" s="20">
        <f t="shared" si="5"/>
        <v>189890</v>
      </c>
      <c r="G10" s="1">
        <f t="shared" si="2"/>
        <v>100</v>
      </c>
    </row>
    <row r="11" spans="1:12" s="8" customFormat="1" x14ac:dyDescent="0.25">
      <c r="A11" s="15"/>
      <c r="B11" s="15"/>
      <c r="C11" s="2" t="s">
        <v>15</v>
      </c>
      <c r="D11" s="20">
        <v>49500</v>
      </c>
      <c r="E11" s="20">
        <v>49500</v>
      </c>
      <c r="F11" s="20">
        <v>49500</v>
      </c>
      <c r="G11" s="1">
        <f t="shared" si="2"/>
        <v>100</v>
      </c>
    </row>
    <row r="12" spans="1:12" s="8" customFormat="1" x14ac:dyDescent="0.25">
      <c r="A12" s="15"/>
      <c r="B12" s="15"/>
      <c r="C12" s="2" t="s">
        <v>23</v>
      </c>
      <c r="D12" s="20">
        <v>50000</v>
      </c>
      <c r="E12" s="20">
        <v>50000</v>
      </c>
      <c r="F12" s="20">
        <v>50000</v>
      </c>
      <c r="G12" s="1">
        <f t="shared" si="2"/>
        <v>100</v>
      </c>
    </row>
    <row r="13" spans="1:12" s="8" customFormat="1" x14ac:dyDescent="0.25">
      <c r="A13" s="17"/>
      <c r="B13" s="17"/>
      <c r="C13" s="2" t="s">
        <v>66</v>
      </c>
      <c r="D13" s="20">
        <v>90390</v>
      </c>
      <c r="E13" s="20">
        <v>90390</v>
      </c>
      <c r="F13" s="20">
        <v>90390</v>
      </c>
      <c r="G13" s="1">
        <f t="shared" si="2"/>
        <v>100</v>
      </c>
    </row>
    <row r="14" spans="1:12" s="8" customFormat="1" ht="15.75" customHeight="1" x14ac:dyDescent="0.25">
      <c r="A14" s="14" t="s">
        <v>6</v>
      </c>
      <c r="B14" s="14" t="s">
        <v>25</v>
      </c>
      <c r="C14" s="2" t="s">
        <v>17</v>
      </c>
      <c r="D14" s="20">
        <f>SUM(D15:D16)</f>
        <v>68194</v>
      </c>
      <c r="E14" s="20">
        <f t="shared" ref="E14:F14" si="6">SUM(E15:E16)</f>
        <v>68194</v>
      </c>
      <c r="F14" s="20">
        <f t="shared" si="6"/>
        <v>67354</v>
      </c>
      <c r="G14" s="1">
        <f t="shared" si="2"/>
        <v>98.768220078012732</v>
      </c>
    </row>
    <row r="15" spans="1:12" s="8" customFormat="1" x14ac:dyDescent="0.25">
      <c r="A15" s="15"/>
      <c r="B15" s="15"/>
      <c r="C15" s="2" t="s">
        <v>23</v>
      </c>
      <c r="D15" s="20">
        <v>48000</v>
      </c>
      <c r="E15" s="20">
        <v>48000</v>
      </c>
      <c r="F15" s="20">
        <v>47160</v>
      </c>
      <c r="G15" s="1">
        <f t="shared" si="2"/>
        <v>98.25</v>
      </c>
    </row>
    <row r="16" spans="1:12" s="8" customFormat="1" x14ac:dyDescent="0.25">
      <c r="A16" s="17"/>
      <c r="B16" s="17"/>
      <c r="C16" s="2" t="s">
        <v>66</v>
      </c>
      <c r="D16" s="20">
        <v>20194</v>
      </c>
      <c r="E16" s="20">
        <v>20194</v>
      </c>
      <c r="F16" s="20">
        <v>20194</v>
      </c>
      <c r="G16" s="1">
        <f t="shared" si="2"/>
        <v>100</v>
      </c>
    </row>
    <row r="17" spans="1:7" s="8" customFormat="1" ht="18" customHeight="1" x14ac:dyDescent="0.25">
      <c r="A17" s="14" t="s">
        <v>22</v>
      </c>
      <c r="B17" s="14" t="s">
        <v>26</v>
      </c>
      <c r="C17" s="2" t="s">
        <v>17</v>
      </c>
      <c r="D17" s="20">
        <f>D18+D19+D20+D21</f>
        <v>777985702.23000002</v>
      </c>
      <c r="E17" s="20">
        <f t="shared" ref="E17:F17" si="7">E18+E19+E20+E21</f>
        <v>776685702.23000002</v>
      </c>
      <c r="F17" s="20">
        <f t="shared" si="7"/>
        <v>757347220.92000008</v>
      </c>
      <c r="G17" s="1">
        <f t="shared" ref="G17:G37" si="8">F17/E17*100</f>
        <v>97.510127809167102</v>
      </c>
    </row>
    <row r="18" spans="1:7" s="8" customFormat="1" x14ac:dyDescent="0.25">
      <c r="A18" s="15"/>
      <c r="B18" s="15"/>
      <c r="C18" s="2" t="s">
        <v>23</v>
      </c>
      <c r="D18" s="20">
        <f>D24+D28+D33+D37</f>
        <v>354010182.30000001</v>
      </c>
      <c r="E18" s="20">
        <f t="shared" ref="E18:F18" si="9">E24+E28+E33+E37</f>
        <v>354010182.30000001</v>
      </c>
      <c r="F18" s="20">
        <f t="shared" si="9"/>
        <v>339762631.79000002</v>
      </c>
      <c r="G18" s="1">
        <f t="shared" si="8"/>
        <v>95.975383979795765</v>
      </c>
    </row>
    <row r="19" spans="1:7" s="8" customFormat="1" x14ac:dyDescent="0.25">
      <c r="A19" s="15"/>
      <c r="B19" s="15"/>
      <c r="C19" s="2" t="s">
        <v>15</v>
      </c>
      <c r="D19" s="20">
        <f>D23+D27+D32+D36</f>
        <v>375432431.92999995</v>
      </c>
      <c r="E19" s="20">
        <f t="shared" ref="E19:F19" si="10">E23+E27+E32+E36</f>
        <v>375432431.92999995</v>
      </c>
      <c r="F19" s="20">
        <f t="shared" si="10"/>
        <v>370662053.89999998</v>
      </c>
      <c r="G19" s="1">
        <f t="shared" si="8"/>
        <v>98.729364427714273</v>
      </c>
    </row>
    <row r="20" spans="1:7" s="8" customFormat="1" x14ac:dyDescent="0.25">
      <c r="A20" s="15"/>
      <c r="B20" s="15"/>
      <c r="C20" s="2" t="s">
        <v>16</v>
      </c>
      <c r="D20" s="20">
        <f>D29</f>
        <v>28973088</v>
      </c>
      <c r="E20" s="20">
        <f t="shared" ref="E20:F20" si="11">E29</f>
        <v>27673088</v>
      </c>
      <c r="F20" s="20">
        <f t="shared" si="11"/>
        <v>27475063.5</v>
      </c>
      <c r="G20" s="1">
        <f t="shared" si="8"/>
        <v>99.284414879900652</v>
      </c>
    </row>
    <row r="21" spans="1:7" s="8" customFormat="1" x14ac:dyDescent="0.25">
      <c r="A21" s="17"/>
      <c r="B21" s="17"/>
      <c r="C21" s="2" t="s">
        <v>66</v>
      </c>
      <c r="D21" s="20">
        <f>D25+D30+D34</f>
        <v>19570000</v>
      </c>
      <c r="E21" s="20">
        <f t="shared" ref="E21:F21" si="12">E25+E30+E34</f>
        <v>19570000</v>
      </c>
      <c r="F21" s="20">
        <f t="shared" si="12"/>
        <v>19447471.73</v>
      </c>
      <c r="G21" s="1"/>
    </row>
    <row r="22" spans="1:7" s="8" customFormat="1" ht="17.25" customHeight="1" x14ac:dyDescent="0.25">
      <c r="A22" s="14" t="s">
        <v>5</v>
      </c>
      <c r="B22" s="14" t="s">
        <v>27</v>
      </c>
      <c r="C22" s="2" t="s">
        <v>17</v>
      </c>
      <c r="D22" s="20">
        <f>SUM(D23:D25)</f>
        <v>233325991.43000001</v>
      </c>
      <c r="E22" s="20">
        <f t="shared" ref="E22:F22" si="13">SUM(E23:E25)</f>
        <v>233325991.43000001</v>
      </c>
      <c r="F22" s="20">
        <f t="shared" si="13"/>
        <v>231743829.52000001</v>
      </c>
      <c r="G22" s="1">
        <f t="shared" si="8"/>
        <v>99.321909273671878</v>
      </c>
    </row>
    <row r="23" spans="1:7" s="8" customFormat="1" x14ac:dyDescent="0.25">
      <c r="A23" s="15"/>
      <c r="B23" s="15"/>
      <c r="C23" s="2" t="s">
        <v>15</v>
      </c>
      <c r="D23" s="20">
        <v>112871885.19</v>
      </c>
      <c r="E23" s="20">
        <v>112871885.19</v>
      </c>
      <c r="F23" s="20">
        <v>112684396.61</v>
      </c>
      <c r="G23" s="1">
        <f t="shared" si="8"/>
        <v>99.833892576805653</v>
      </c>
    </row>
    <row r="24" spans="1:7" s="8" customFormat="1" x14ac:dyDescent="0.25">
      <c r="A24" s="15"/>
      <c r="B24" s="15"/>
      <c r="C24" s="2" t="s">
        <v>23</v>
      </c>
      <c r="D24" s="20">
        <v>111304106.23999999</v>
      </c>
      <c r="E24" s="20">
        <v>111304106.23999999</v>
      </c>
      <c r="F24" s="20">
        <v>109985548.5</v>
      </c>
      <c r="G24" s="1">
        <f t="shared" si="8"/>
        <v>98.815355709198329</v>
      </c>
    </row>
    <row r="25" spans="1:7" s="8" customFormat="1" x14ac:dyDescent="0.25">
      <c r="A25" s="17"/>
      <c r="B25" s="17"/>
      <c r="C25" s="2" t="s">
        <v>66</v>
      </c>
      <c r="D25" s="20">
        <v>9150000</v>
      </c>
      <c r="E25" s="20">
        <v>9150000</v>
      </c>
      <c r="F25" s="20">
        <v>9073884.4100000001</v>
      </c>
      <c r="G25" s="1"/>
    </row>
    <row r="26" spans="1:7" s="8" customFormat="1" ht="18.75" customHeight="1" x14ac:dyDescent="0.25">
      <c r="A26" s="14" t="s">
        <v>6</v>
      </c>
      <c r="B26" s="14" t="s">
        <v>28</v>
      </c>
      <c r="C26" s="2" t="s">
        <v>17</v>
      </c>
      <c r="D26" s="20">
        <f>SUM(D27:D30)</f>
        <v>484085153.09000003</v>
      </c>
      <c r="E26" s="20">
        <f t="shared" ref="E26:F26" si="14">SUM(E27:E30)</f>
        <v>482785153.09000003</v>
      </c>
      <c r="F26" s="20">
        <f t="shared" si="14"/>
        <v>466263740.19</v>
      </c>
      <c r="G26" s="1">
        <f t="shared" si="8"/>
        <v>96.577895406630248</v>
      </c>
    </row>
    <row r="27" spans="1:7" s="8" customFormat="1" x14ac:dyDescent="0.25">
      <c r="A27" s="15"/>
      <c r="B27" s="15"/>
      <c r="C27" s="2" t="s">
        <v>15</v>
      </c>
      <c r="D27" s="20">
        <v>256397058.44</v>
      </c>
      <c r="E27" s="20">
        <v>256397058.44</v>
      </c>
      <c r="F27" s="20">
        <v>252157294.03999999</v>
      </c>
      <c r="G27" s="1">
        <f t="shared" si="8"/>
        <v>98.346406770110363</v>
      </c>
    </row>
    <row r="28" spans="1:7" s="8" customFormat="1" x14ac:dyDescent="0.25">
      <c r="A28" s="15"/>
      <c r="B28" s="15"/>
      <c r="C28" s="2" t="s">
        <v>23</v>
      </c>
      <c r="D28" s="20">
        <v>188549006.65000001</v>
      </c>
      <c r="E28" s="20">
        <v>188549006.65000001</v>
      </c>
      <c r="F28" s="20">
        <v>176508621.34999999</v>
      </c>
      <c r="G28" s="1">
        <f t="shared" si="8"/>
        <v>93.614187889968392</v>
      </c>
    </row>
    <row r="29" spans="1:7" s="8" customFormat="1" x14ac:dyDescent="0.25">
      <c r="A29" s="15"/>
      <c r="B29" s="15"/>
      <c r="C29" s="2" t="s">
        <v>16</v>
      </c>
      <c r="D29" s="20">
        <v>28973088</v>
      </c>
      <c r="E29" s="20">
        <v>27673088</v>
      </c>
      <c r="F29" s="20">
        <v>27475063.5</v>
      </c>
      <c r="G29" s="1">
        <f t="shared" si="8"/>
        <v>99.284414879900652</v>
      </c>
    </row>
    <row r="30" spans="1:7" s="8" customFormat="1" x14ac:dyDescent="0.25">
      <c r="A30" s="17"/>
      <c r="B30" s="17"/>
      <c r="C30" s="2" t="s">
        <v>66</v>
      </c>
      <c r="D30" s="20">
        <v>10166000</v>
      </c>
      <c r="E30" s="20">
        <v>10166000</v>
      </c>
      <c r="F30" s="20">
        <v>10122761.300000001</v>
      </c>
      <c r="G30" s="1">
        <f t="shared" si="8"/>
        <v>99.574673421207962</v>
      </c>
    </row>
    <row r="31" spans="1:7" s="8" customFormat="1" ht="18" customHeight="1" x14ac:dyDescent="0.25">
      <c r="A31" s="14" t="s">
        <v>7</v>
      </c>
      <c r="B31" s="14" t="s">
        <v>29</v>
      </c>
      <c r="C31" s="2" t="s">
        <v>17</v>
      </c>
      <c r="D31" s="20">
        <f>SUM(D32:D34)</f>
        <v>30583444</v>
      </c>
      <c r="E31" s="20">
        <f t="shared" ref="E31:F31" si="15">SUM(E32:E34)</f>
        <v>30583444</v>
      </c>
      <c r="F31" s="20">
        <f t="shared" si="15"/>
        <v>29809260.190000001</v>
      </c>
      <c r="G31" s="1">
        <f t="shared" si="8"/>
        <v>97.468617955518681</v>
      </c>
    </row>
    <row r="32" spans="1:7" s="8" customFormat="1" x14ac:dyDescent="0.25">
      <c r="A32" s="15"/>
      <c r="B32" s="15"/>
      <c r="C32" s="2" t="s">
        <v>15</v>
      </c>
      <c r="D32" s="20">
        <v>1765595.4</v>
      </c>
      <c r="E32" s="20">
        <v>1765595.4</v>
      </c>
      <c r="F32" s="20">
        <v>1735533.21</v>
      </c>
      <c r="G32" s="1">
        <f t="shared" si="8"/>
        <v>98.297334145750497</v>
      </c>
    </row>
    <row r="33" spans="1:7" s="8" customFormat="1" x14ac:dyDescent="0.25">
      <c r="A33" s="15"/>
      <c r="B33" s="15"/>
      <c r="C33" s="2" t="s">
        <v>23</v>
      </c>
      <c r="D33" s="20">
        <v>28563848.600000001</v>
      </c>
      <c r="E33" s="20">
        <v>28563848.600000001</v>
      </c>
      <c r="F33" s="20">
        <v>27822900.960000001</v>
      </c>
      <c r="G33" s="1">
        <f t="shared" si="8"/>
        <v>97.405995073086899</v>
      </c>
    </row>
    <row r="34" spans="1:7" s="8" customFormat="1" x14ac:dyDescent="0.25">
      <c r="A34" s="17"/>
      <c r="B34" s="17"/>
      <c r="C34" s="2" t="s">
        <v>66</v>
      </c>
      <c r="D34" s="20">
        <v>254000</v>
      </c>
      <c r="E34" s="20">
        <v>254000</v>
      </c>
      <c r="F34" s="20">
        <v>250826.02</v>
      </c>
      <c r="G34" s="1">
        <f t="shared" si="8"/>
        <v>98.750401574803149</v>
      </c>
    </row>
    <row r="35" spans="1:7" s="8" customFormat="1" ht="18" customHeight="1" x14ac:dyDescent="0.25">
      <c r="A35" s="14" t="s">
        <v>8</v>
      </c>
      <c r="B35" s="14" t="s">
        <v>30</v>
      </c>
      <c r="C35" s="2" t="s">
        <v>17</v>
      </c>
      <c r="D35" s="20">
        <f>SUM(D36:D37)</f>
        <v>29991113.710000001</v>
      </c>
      <c r="E35" s="20">
        <f>SUM(E36:E37)</f>
        <v>29991113.710000001</v>
      </c>
      <c r="F35" s="20">
        <f>SUM(F36:F37)</f>
        <v>29530391.02</v>
      </c>
      <c r="G35" s="1">
        <f t="shared" si="8"/>
        <v>98.46380266349901</v>
      </c>
    </row>
    <row r="36" spans="1:7" s="8" customFormat="1" x14ac:dyDescent="0.25">
      <c r="A36" s="15"/>
      <c r="B36" s="15"/>
      <c r="C36" s="2" t="s">
        <v>15</v>
      </c>
      <c r="D36" s="20">
        <v>4397892.9000000004</v>
      </c>
      <c r="E36" s="20">
        <v>4397892.9000000004</v>
      </c>
      <c r="F36" s="20">
        <v>4084830.04</v>
      </c>
      <c r="G36" s="1">
        <f t="shared" si="8"/>
        <v>92.881526059900182</v>
      </c>
    </row>
    <row r="37" spans="1:7" s="8" customFormat="1" x14ac:dyDescent="0.25">
      <c r="A37" s="15"/>
      <c r="B37" s="15"/>
      <c r="C37" s="2" t="s">
        <v>23</v>
      </c>
      <c r="D37" s="20">
        <v>25593220.809999999</v>
      </c>
      <c r="E37" s="20">
        <v>25593220.809999999</v>
      </c>
      <c r="F37" s="20">
        <v>25445560.98</v>
      </c>
      <c r="G37" s="1">
        <f t="shared" si="8"/>
        <v>99.423051005982401</v>
      </c>
    </row>
    <row r="38" spans="1:7" s="8" customFormat="1" ht="18" customHeight="1" x14ac:dyDescent="0.25">
      <c r="A38" s="14" t="s">
        <v>22</v>
      </c>
      <c r="B38" s="14" t="s">
        <v>18</v>
      </c>
      <c r="C38" s="2" t="s">
        <v>17</v>
      </c>
      <c r="D38" s="20">
        <f>D39+D40+D41</f>
        <v>82189529.230000004</v>
      </c>
      <c r="E38" s="20">
        <f t="shared" ref="E38:F38" si="16">E39+E40+E41</f>
        <v>82189529.230000004</v>
      </c>
      <c r="F38" s="20">
        <f t="shared" si="16"/>
        <v>80852386.359999999</v>
      </c>
      <c r="G38" s="1">
        <f t="shared" ref="G38:G46" si="17">F38/E38*100</f>
        <v>98.373098273554859</v>
      </c>
    </row>
    <row r="39" spans="1:7" s="8" customFormat="1" x14ac:dyDescent="0.25">
      <c r="A39" s="15"/>
      <c r="B39" s="15"/>
      <c r="C39" s="2" t="s">
        <v>15</v>
      </c>
      <c r="D39" s="20">
        <f>D46</f>
        <v>74032300</v>
      </c>
      <c r="E39" s="20">
        <f t="shared" ref="E39:F39" si="18">E46</f>
        <v>74032300</v>
      </c>
      <c r="F39" s="20">
        <f t="shared" si="18"/>
        <v>72695157.129999995</v>
      </c>
      <c r="G39" s="1">
        <f t="shared" si="17"/>
        <v>98.193838540745048</v>
      </c>
    </row>
    <row r="40" spans="1:7" s="8" customFormat="1" x14ac:dyDescent="0.25">
      <c r="A40" s="15"/>
      <c r="B40" s="15"/>
      <c r="C40" s="2" t="s">
        <v>23</v>
      </c>
      <c r="D40" s="20">
        <f>D43</f>
        <v>5728266</v>
      </c>
      <c r="E40" s="20">
        <f t="shared" ref="E40:F40" si="19">E43</f>
        <v>5728266</v>
      </c>
      <c r="F40" s="20">
        <f t="shared" si="19"/>
        <v>5728266</v>
      </c>
      <c r="G40" s="1">
        <f t="shared" si="17"/>
        <v>100</v>
      </c>
    </row>
    <row r="41" spans="1:7" s="8" customFormat="1" x14ac:dyDescent="0.25">
      <c r="A41" s="15"/>
      <c r="B41" s="15"/>
      <c r="C41" s="2" t="s">
        <v>32</v>
      </c>
      <c r="D41" s="20">
        <f>D44</f>
        <v>2428963.23</v>
      </c>
      <c r="E41" s="20">
        <f t="shared" ref="E41:F41" si="20">E44</f>
        <v>2428963.23</v>
      </c>
      <c r="F41" s="20">
        <f t="shared" si="20"/>
        <v>2428963.23</v>
      </c>
      <c r="G41" s="1">
        <f t="shared" si="17"/>
        <v>100</v>
      </c>
    </row>
    <row r="42" spans="1:7" s="8" customFormat="1" ht="18" customHeight="1" x14ac:dyDescent="0.25">
      <c r="A42" s="14" t="s">
        <v>5</v>
      </c>
      <c r="B42" s="14" t="s">
        <v>31</v>
      </c>
      <c r="C42" s="2" t="s">
        <v>17</v>
      </c>
      <c r="D42" s="20">
        <f>SUM(D43:D44)</f>
        <v>8157229.2300000004</v>
      </c>
      <c r="E42" s="20">
        <f>SUM(E43:E44)</f>
        <v>8157229.2300000004</v>
      </c>
      <c r="F42" s="20">
        <f>SUM(F43:F44)</f>
        <v>8157229.2300000004</v>
      </c>
      <c r="G42" s="1">
        <f t="shared" si="17"/>
        <v>100</v>
      </c>
    </row>
    <row r="43" spans="1:7" s="8" customFormat="1" x14ac:dyDescent="0.25">
      <c r="A43" s="15"/>
      <c r="B43" s="15"/>
      <c r="C43" s="2" t="s">
        <v>23</v>
      </c>
      <c r="D43" s="20">
        <v>5728266</v>
      </c>
      <c r="E43" s="20">
        <v>5728266</v>
      </c>
      <c r="F43" s="20">
        <v>5728266</v>
      </c>
      <c r="G43" s="1">
        <f t="shared" si="17"/>
        <v>100</v>
      </c>
    </row>
    <row r="44" spans="1:7" s="8" customFormat="1" x14ac:dyDescent="0.25">
      <c r="A44" s="15"/>
      <c r="B44" s="15"/>
      <c r="C44" s="2" t="s">
        <v>32</v>
      </c>
      <c r="D44" s="20">
        <v>2428963.23</v>
      </c>
      <c r="E44" s="20">
        <v>2428963.23</v>
      </c>
      <c r="F44" s="20">
        <v>2428963.23</v>
      </c>
      <c r="G44" s="1">
        <f t="shared" si="17"/>
        <v>100</v>
      </c>
    </row>
    <row r="45" spans="1:7" s="8" customFormat="1" x14ac:dyDescent="0.25">
      <c r="A45" s="14" t="s">
        <v>33</v>
      </c>
      <c r="B45" s="14" t="s">
        <v>33</v>
      </c>
      <c r="C45" s="2" t="s">
        <v>17</v>
      </c>
      <c r="D45" s="20">
        <f>SUM(D46:D46)</f>
        <v>74032300</v>
      </c>
      <c r="E45" s="20">
        <f>SUM(E46:E46)</f>
        <v>74032300</v>
      </c>
      <c r="F45" s="20">
        <f>SUM(F46:F46)</f>
        <v>72695157.129999995</v>
      </c>
      <c r="G45" s="1">
        <f t="shared" si="17"/>
        <v>98.193838540745048</v>
      </c>
    </row>
    <row r="46" spans="1:7" s="8" customFormat="1" ht="37.5" customHeight="1" x14ac:dyDescent="0.25">
      <c r="A46" s="15"/>
      <c r="B46" s="15"/>
      <c r="C46" s="2" t="s">
        <v>15</v>
      </c>
      <c r="D46" s="20">
        <v>74032300</v>
      </c>
      <c r="E46" s="20">
        <v>74032300</v>
      </c>
      <c r="F46" s="20">
        <v>72695157.129999995</v>
      </c>
      <c r="G46" s="1">
        <f t="shared" si="17"/>
        <v>98.193838540745048</v>
      </c>
    </row>
    <row r="47" spans="1:7" s="8" customFormat="1" ht="19.5" customHeight="1" x14ac:dyDescent="0.25">
      <c r="A47" s="14" t="s">
        <v>22</v>
      </c>
      <c r="B47" s="14" t="s">
        <v>34</v>
      </c>
      <c r="C47" s="2" t="s">
        <v>17</v>
      </c>
      <c r="D47" s="20">
        <f>SUM(D48:D49)</f>
        <v>9738241.879999999</v>
      </c>
      <c r="E47" s="20">
        <f>SUM(E48:E49)</f>
        <v>9738241.879999999</v>
      </c>
      <c r="F47" s="20">
        <f>SUM(F48:F49)</f>
        <v>9443934.2699999996</v>
      </c>
      <c r="G47" s="1">
        <f t="shared" ref="G47:G54" si="21">F47/E47*100</f>
        <v>96.977815773867391</v>
      </c>
    </row>
    <row r="48" spans="1:7" s="8" customFormat="1" x14ac:dyDescent="0.25">
      <c r="A48" s="15"/>
      <c r="B48" s="15"/>
      <c r="C48" s="2" t="s">
        <v>15</v>
      </c>
      <c r="D48" s="20">
        <f>D51</f>
        <v>3050389.78</v>
      </c>
      <c r="E48" s="20">
        <f t="shared" ref="E48:F48" si="22">E51</f>
        <v>3050389.78</v>
      </c>
      <c r="F48" s="20">
        <f t="shared" si="22"/>
        <v>3050389.78</v>
      </c>
      <c r="G48" s="1">
        <f t="shared" si="21"/>
        <v>100</v>
      </c>
    </row>
    <row r="49" spans="1:7" s="8" customFormat="1" x14ac:dyDescent="0.25">
      <c r="A49" s="15"/>
      <c r="B49" s="15"/>
      <c r="C49" s="2" t="s">
        <v>23</v>
      </c>
      <c r="D49" s="20">
        <f>D52+D54</f>
        <v>6687852.0999999996</v>
      </c>
      <c r="E49" s="20">
        <f t="shared" ref="E49:F49" si="23">E52+E54</f>
        <v>6687852.0999999996</v>
      </c>
      <c r="F49" s="20">
        <f t="shared" si="23"/>
        <v>6393544.4900000002</v>
      </c>
      <c r="G49" s="1">
        <f>F49/E49*100</f>
        <v>95.599370237269468</v>
      </c>
    </row>
    <row r="50" spans="1:7" s="8" customFormat="1" ht="18.75" customHeight="1" x14ac:dyDescent="0.25">
      <c r="A50" s="14" t="s">
        <v>5</v>
      </c>
      <c r="B50" s="14" t="s">
        <v>35</v>
      </c>
      <c r="C50" s="2" t="s">
        <v>17</v>
      </c>
      <c r="D50" s="20">
        <f>SUM(D51:D52)</f>
        <v>9628241.879999999</v>
      </c>
      <c r="E50" s="20">
        <f>SUM(E51:E52)</f>
        <v>9628241.879999999</v>
      </c>
      <c r="F50" s="20">
        <f>SUM(F51:F52)</f>
        <v>9413934.2699999996</v>
      </c>
      <c r="G50" s="1">
        <f t="shared" si="21"/>
        <v>97.774177127340721</v>
      </c>
    </row>
    <row r="51" spans="1:7" s="8" customFormat="1" x14ac:dyDescent="0.25">
      <c r="A51" s="15"/>
      <c r="B51" s="15"/>
      <c r="C51" s="2" t="s">
        <v>15</v>
      </c>
      <c r="D51" s="20">
        <v>3050389.78</v>
      </c>
      <c r="E51" s="20">
        <v>3050389.78</v>
      </c>
      <c r="F51" s="20">
        <v>3050389.78</v>
      </c>
      <c r="G51" s="1">
        <f t="shared" si="21"/>
        <v>100</v>
      </c>
    </row>
    <row r="52" spans="1:7" s="8" customFormat="1" x14ac:dyDescent="0.25">
      <c r="A52" s="15"/>
      <c r="B52" s="15"/>
      <c r="C52" s="2" t="s">
        <v>23</v>
      </c>
      <c r="D52" s="20">
        <v>6577852.0999999996</v>
      </c>
      <c r="E52" s="20">
        <v>6577852.0999999996</v>
      </c>
      <c r="F52" s="20">
        <v>6363544.4900000002</v>
      </c>
      <c r="G52" s="1">
        <f>F52/E52*100</f>
        <v>96.741981930545393</v>
      </c>
    </row>
    <row r="53" spans="1:7" s="8" customFormat="1" ht="16.5" customHeight="1" x14ac:dyDescent="0.25">
      <c r="A53" s="14" t="s">
        <v>6</v>
      </c>
      <c r="B53" s="14" t="s">
        <v>36</v>
      </c>
      <c r="C53" s="2" t="s">
        <v>17</v>
      </c>
      <c r="D53" s="20">
        <f>SUM(D54:D54)</f>
        <v>110000</v>
      </c>
      <c r="E53" s="20">
        <f>SUM(E54:E54)</f>
        <v>110000</v>
      </c>
      <c r="F53" s="20">
        <f>SUM(F54:F54)</f>
        <v>30000</v>
      </c>
      <c r="G53" s="1">
        <f t="shared" si="21"/>
        <v>27.27272727272727</v>
      </c>
    </row>
    <row r="54" spans="1:7" s="8" customFormat="1" x14ac:dyDescent="0.25">
      <c r="A54" s="15"/>
      <c r="B54" s="15"/>
      <c r="C54" s="2" t="s">
        <v>23</v>
      </c>
      <c r="D54" s="20">
        <v>110000</v>
      </c>
      <c r="E54" s="20">
        <v>110000</v>
      </c>
      <c r="F54" s="20">
        <v>30000</v>
      </c>
      <c r="G54" s="1">
        <f t="shared" si="21"/>
        <v>27.27272727272727</v>
      </c>
    </row>
    <row r="55" spans="1:7" s="8" customFormat="1" ht="15.75" customHeight="1" x14ac:dyDescent="0.25">
      <c r="A55" s="24" t="s">
        <v>22</v>
      </c>
      <c r="B55" s="24" t="s">
        <v>19</v>
      </c>
      <c r="C55" s="2" t="s">
        <v>17</v>
      </c>
      <c r="D55" s="20">
        <f>D56+D57+D58+D59</f>
        <v>123910703.43000001</v>
      </c>
      <c r="E55" s="20">
        <f t="shared" ref="E55:F55" si="24">E56+E57+E58+E59</f>
        <v>126124703.43000001</v>
      </c>
      <c r="F55" s="20">
        <f t="shared" si="24"/>
        <v>123975453.78999999</v>
      </c>
      <c r="G55" s="1">
        <f t="shared" ref="G55:G75" si="25">F55/E55*100</f>
        <v>98.295932849354244</v>
      </c>
    </row>
    <row r="56" spans="1:7" s="8" customFormat="1" x14ac:dyDescent="0.25">
      <c r="A56" s="25"/>
      <c r="B56" s="25"/>
      <c r="C56" s="2" t="s">
        <v>23</v>
      </c>
      <c r="D56" s="20">
        <f>D61+D65+D68+D72+D77</f>
        <v>112340350.25</v>
      </c>
      <c r="E56" s="20">
        <f t="shared" ref="E56:F56" si="26">E61+E65+E68+E72+E77</f>
        <v>112340350.25</v>
      </c>
      <c r="F56" s="20">
        <f t="shared" si="26"/>
        <v>110190462.98999999</v>
      </c>
      <c r="G56" s="1">
        <f t="shared" si="25"/>
        <v>98.086273315673594</v>
      </c>
    </row>
    <row r="57" spans="1:7" s="8" customFormat="1" x14ac:dyDescent="0.25">
      <c r="A57" s="25"/>
      <c r="B57" s="25"/>
      <c r="C57" s="2" t="s">
        <v>15</v>
      </c>
      <c r="D57" s="20">
        <f>D62+D66+D69+D73</f>
        <v>8260934.2599999998</v>
      </c>
      <c r="E57" s="20">
        <f t="shared" ref="E57:F57" si="27">E62+E66+E69+E73</f>
        <v>10474934.26</v>
      </c>
      <c r="F57" s="20">
        <f t="shared" si="27"/>
        <v>10474401.880000001</v>
      </c>
      <c r="G57" s="1">
        <f t="shared" si="25"/>
        <v>99.994917581468442</v>
      </c>
    </row>
    <row r="58" spans="1:7" s="8" customFormat="1" x14ac:dyDescent="0.25">
      <c r="A58" s="25"/>
      <c r="B58" s="25"/>
      <c r="C58" s="2" t="s">
        <v>16</v>
      </c>
      <c r="D58" s="20">
        <f>D74</f>
        <v>2284068.92</v>
      </c>
      <c r="E58" s="20">
        <f t="shared" ref="E58:F58" si="28">E74</f>
        <v>2284068.92</v>
      </c>
      <c r="F58" s="20">
        <f t="shared" si="28"/>
        <v>2284068.92</v>
      </c>
      <c r="G58" s="1">
        <f t="shared" si="25"/>
        <v>100</v>
      </c>
    </row>
    <row r="59" spans="1:7" s="8" customFormat="1" x14ac:dyDescent="0.25">
      <c r="A59" s="26"/>
      <c r="B59" s="26"/>
      <c r="C59" s="2" t="s">
        <v>66</v>
      </c>
      <c r="D59" s="20">
        <f>D63+D70+D75</f>
        <v>1025350</v>
      </c>
      <c r="E59" s="20">
        <f t="shared" ref="E59:F59" si="29">E63+E70+E75</f>
        <v>1025350</v>
      </c>
      <c r="F59" s="20">
        <f t="shared" si="29"/>
        <v>1026520</v>
      </c>
      <c r="G59" s="1"/>
    </row>
    <row r="60" spans="1:7" s="8" customFormat="1" ht="18" customHeight="1" x14ac:dyDescent="0.25">
      <c r="A60" s="14" t="s">
        <v>5</v>
      </c>
      <c r="B60" s="14" t="s">
        <v>37</v>
      </c>
      <c r="C60" s="2" t="s">
        <v>17</v>
      </c>
      <c r="D60" s="20">
        <f>SUM(D61:D63)</f>
        <v>28768445.390000001</v>
      </c>
      <c r="E60" s="20">
        <f t="shared" ref="E60:F60" si="30">SUM(E61:E63)</f>
        <v>29739305.390000001</v>
      </c>
      <c r="F60" s="20">
        <f t="shared" si="30"/>
        <v>29027779.900000002</v>
      </c>
      <c r="G60" s="1">
        <f t="shared" si="25"/>
        <v>97.607457603097714</v>
      </c>
    </row>
    <row r="61" spans="1:7" s="8" customFormat="1" x14ac:dyDescent="0.25">
      <c r="A61" s="15"/>
      <c r="B61" s="15"/>
      <c r="C61" s="2" t="s">
        <v>23</v>
      </c>
      <c r="D61" s="20">
        <v>26112536.02</v>
      </c>
      <c r="E61" s="20">
        <v>26112536.02</v>
      </c>
      <c r="F61" s="20">
        <v>25403900.530000001</v>
      </c>
      <c r="G61" s="1">
        <f t="shared" si="25"/>
        <v>97.286224940169561</v>
      </c>
    </row>
    <row r="62" spans="1:7" s="8" customFormat="1" x14ac:dyDescent="0.25">
      <c r="A62" s="15"/>
      <c r="B62" s="15"/>
      <c r="C62" s="2" t="s">
        <v>15</v>
      </c>
      <c r="D62" s="20">
        <v>2617499.37</v>
      </c>
      <c r="E62" s="20">
        <v>3588359.37</v>
      </c>
      <c r="F62" s="20">
        <v>3588359.37</v>
      </c>
      <c r="G62" s="1">
        <f t="shared" si="25"/>
        <v>100</v>
      </c>
    </row>
    <row r="63" spans="1:7" s="8" customFormat="1" x14ac:dyDescent="0.25">
      <c r="A63" s="17"/>
      <c r="B63" s="17"/>
      <c r="C63" s="2" t="s">
        <v>66</v>
      </c>
      <c r="D63" s="20">
        <v>38410</v>
      </c>
      <c r="E63" s="20">
        <v>38410</v>
      </c>
      <c r="F63" s="20">
        <v>35520</v>
      </c>
      <c r="G63" s="1">
        <f t="shared" si="25"/>
        <v>92.475917729757867</v>
      </c>
    </row>
    <row r="64" spans="1:7" s="8" customFormat="1" ht="19.5" customHeight="1" x14ac:dyDescent="0.25">
      <c r="A64" s="14" t="s">
        <v>6</v>
      </c>
      <c r="B64" s="14" t="s">
        <v>38</v>
      </c>
      <c r="C64" s="2" t="s">
        <v>17</v>
      </c>
      <c r="D64" s="20">
        <f>SUM(D65:D66)</f>
        <v>3001069.32</v>
      </c>
      <c r="E64" s="20">
        <f>SUM(E65:E66)</f>
        <v>3001069.32</v>
      </c>
      <c r="F64" s="20">
        <f>SUM(F65:F66)</f>
        <v>2992552</v>
      </c>
      <c r="G64" s="1">
        <f t="shared" si="25"/>
        <v>99.716190494393516</v>
      </c>
    </row>
    <row r="65" spans="1:7" s="8" customFormat="1" x14ac:dyDescent="0.25">
      <c r="A65" s="15"/>
      <c r="B65" s="15"/>
      <c r="C65" s="2" t="s">
        <v>23</v>
      </c>
      <c r="D65" s="20">
        <v>2574058</v>
      </c>
      <c r="E65" s="20">
        <v>2574058</v>
      </c>
      <c r="F65" s="20">
        <v>2566073.06</v>
      </c>
      <c r="G65" s="1">
        <f t="shared" si="25"/>
        <v>99.689791760714016</v>
      </c>
    </row>
    <row r="66" spans="1:7" s="8" customFormat="1" x14ac:dyDescent="0.25">
      <c r="A66" s="15"/>
      <c r="B66" s="15"/>
      <c r="C66" s="2" t="s">
        <v>15</v>
      </c>
      <c r="D66" s="20">
        <v>427011.32</v>
      </c>
      <c r="E66" s="20">
        <v>427011.32</v>
      </c>
      <c r="F66" s="20">
        <v>426478.94</v>
      </c>
      <c r="G66" s="1">
        <f t="shared" si="25"/>
        <v>99.875324148315315</v>
      </c>
    </row>
    <row r="67" spans="1:7" s="8" customFormat="1" ht="18" customHeight="1" x14ac:dyDescent="0.25">
      <c r="A67" s="14" t="s">
        <v>7</v>
      </c>
      <c r="B67" s="14" t="s">
        <v>39</v>
      </c>
      <c r="C67" s="2" t="s">
        <v>17</v>
      </c>
      <c r="D67" s="20">
        <f>SUM(D68:D70)</f>
        <v>46485997.280000001</v>
      </c>
      <c r="E67" s="20">
        <f>SUM(E68:E70)</f>
        <v>47732137.280000001</v>
      </c>
      <c r="F67" s="20">
        <f>SUM(F68:F70)</f>
        <v>46492541.219999999</v>
      </c>
      <c r="G67" s="1">
        <f t="shared" si="25"/>
        <v>97.403015807298871</v>
      </c>
    </row>
    <row r="68" spans="1:7" s="8" customFormat="1" x14ac:dyDescent="0.25">
      <c r="A68" s="15"/>
      <c r="B68" s="15"/>
      <c r="C68" s="2" t="s">
        <v>23</v>
      </c>
      <c r="D68" s="20">
        <v>42466863.460000001</v>
      </c>
      <c r="E68" s="20">
        <v>42466863.460000001</v>
      </c>
      <c r="F68" s="20">
        <v>41215207.399999999</v>
      </c>
      <c r="G68" s="1">
        <f t="shared" si="25"/>
        <v>97.052628901640091</v>
      </c>
    </row>
    <row r="69" spans="1:7" s="8" customFormat="1" x14ac:dyDescent="0.25">
      <c r="A69" s="15"/>
      <c r="B69" s="15"/>
      <c r="C69" s="2" t="s">
        <v>15</v>
      </c>
      <c r="D69" s="20">
        <v>3045193.82</v>
      </c>
      <c r="E69" s="20">
        <v>4291333.82</v>
      </c>
      <c r="F69" s="20">
        <v>4291333.82</v>
      </c>
      <c r="G69" s="1">
        <f t="shared" si="25"/>
        <v>100</v>
      </c>
    </row>
    <row r="70" spans="1:7" s="8" customFormat="1" x14ac:dyDescent="0.25">
      <c r="A70" s="17"/>
      <c r="B70" s="17"/>
      <c r="C70" s="2" t="s">
        <v>66</v>
      </c>
      <c r="D70" s="20">
        <v>973940</v>
      </c>
      <c r="E70" s="20">
        <v>973940</v>
      </c>
      <c r="F70" s="20">
        <v>986000</v>
      </c>
      <c r="G70" s="1">
        <f t="shared" si="25"/>
        <v>101.23826929790336</v>
      </c>
    </row>
    <row r="71" spans="1:7" s="8" customFormat="1" ht="17.25" customHeight="1" x14ac:dyDescent="0.25">
      <c r="A71" s="14" t="s">
        <v>8</v>
      </c>
      <c r="B71" s="14" t="s">
        <v>40</v>
      </c>
      <c r="C71" s="2" t="s">
        <v>17</v>
      </c>
      <c r="D71" s="20">
        <f>SUM(D72:D75)</f>
        <v>45615191.440000005</v>
      </c>
      <c r="E71" s="20">
        <f t="shared" ref="E71:F71" si="31">SUM(E72:E75)</f>
        <v>45612191.440000005</v>
      </c>
      <c r="F71" s="20">
        <f t="shared" si="31"/>
        <v>45422885.670000002</v>
      </c>
      <c r="G71" s="1">
        <f t="shared" si="25"/>
        <v>99.584966729237252</v>
      </c>
    </row>
    <row r="72" spans="1:7" s="8" customFormat="1" x14ac:dyDescent="0.25">
      <c r="A72" s="15"/>
      <c r="B72" s="15"/>
      <c r="C72" s="2" t="s">
        <v>23</v>
      </c>
      <c r="D72" s="20">
        <v>41146892.770000003</v>
      </c>
      <c r="E72" s="20">
        <v>41146892.770000003</v>
      </c>
      <c r="F72" s="20">
        <v>40965587</v>
      </c>
      <c r="G72" s="1">
        <f t="shared" si="25"/>
        <v>99.559369474109616</v>
      </c>
    </row>
    <row r="73" spans="1:7" s="8" customFormat="1" x14ac:dyDescent="0.25">
      <c r="A73" s="15"/>
      <c r="B73" s="15"/>
      <c r="C73" s="2" t="s">
        <v>15</v>
      </c>
      <c r="D73" s="20">
        <v>2171229.75</v>
      </c>
      <c r="E73" s="20">
        <v>2168229.75</v>
      </c>
      <c r="F73" s="20">
        <v>2168229.75</v>
      </c>
      <c r="G73" s="1">
        <f t="shared" si="25"/>
        <v>100</v>
      </c>
    </row>
    <row r="74" spans="1:7" s="8" customFormat="1" x14ac:dyDescent="0.25">
      <c r="A74" s="15"/>
      <c r="B74" s="15"/>
      <c r="C74" s="2" t="s">
        <v>16</v>
      </c>
      <c r="D74" s="20">
        <v>2284068.92</v>
      </c>
      <c r="E74" s="20">
        <v>2284068.92</v>
      </c>
      <c r="F74" s="20">
        <v>2284068.92</v>
      </c>
      <c r="G74" s="1">
        <f t="shared" si="25"/>
        <v>100</v>
      </c>
    </row>
    <row r="75" spans="1:7" s="8" customFormat="1" x14ac:dyDescent="0.25">
      <c r="A75" s="17"/>
      <c r="B75" s="17"/>
      <c r="C75" s="2" t="s">
        <v>66</v>
      </c>
      <c r="D75" s="20">
        <v>13000</v>
      </c>
      <c r="E75" s="20">
        <v>13000</v>
      </c>
      <c r="F75" s="20">
        <v>5000</v>
      </c>
      <c r="G75" s="1">
        <f t="shared" si="25"/>
        <v>38.461538461538467</v>
      </c>
    </row>
    <row r="76" spans="1:7" s="8" customFormat="1" x14ac:dyDescent="0.25">
      <c r="A76" s="14" t="s">
        <v>9</v>
      </c>
      <c r="B76" s="14" t="s">
        <v>64</v>
      </c>
      <c r="C76" s="2" t="s">
        <v>17</v>
      </c>
      <c r="D76" s="20">
        <f>D77</f>
        <v>40000</v>
      </c>
      <c r="E76" s="20">
        <f t="shared" ref="E76:F76" si="32">E77</f>
        <v>40000</v>
      </c>
      <c r="F76" s="20">
        <f t="shared" si="32"/>
        <v>39695</v>
      </c>
      <c r="G76" s="1">
        <f>F76/E76*100</f>
        <v>99.237499999999997</v>
      </c>
    </row>
    <row r="77" spans="1:7" s="8" customFormat="1" x14ac:dyDescent="0.25">
      <c r="A77" s="17"/>
      <c r="B77" s="17"/>
      <c r="C77" s="2" t="s">
        <v>23</v>
      </c>
      <c r="D77" s="20">
        <v>40000</v>
      </c>
      <c r="E77" s="20">
        <v>40000</v>
      </c>
      <c r="F77" s="20">
        <v>39695</v>
      </c>
      <c r="G77" s="1">
        <f>F77/E77*100</f>
        <v>99.237499999999997</v>
      </c>
    </row>
    <row r="78" spans="1:7" s="8" customFormat="1" ht="18" customHeight="1" x14ac:dyDescent="0.25">
      <c r="A78" s="14" t="s">
        <v>22</v>
      </c>
      <c r="B78" s="14" t="s">
        <v>65</v>
      </c>
      <c r="C78" s="2" t="s">
        <v>17</v>
      </c>
      <c r="D78" s="20">
        <f>D79+D80+D81</f>
        <v>8693881.2199999988</v>
      </c>
      <c r="E78" s="20">
        <f t="shared" ref="E78:F78" si="33">E79+E80+E81</f>
        <v>8693881.2199999988</v>
      </c>
      <c r="F78" s="20">
        <f t="shared" si="33"/>
        <v>8617924.2199999988</v>
      </c>
      <c r="G78" s="1">
        <f t="shared" ref="G78:G101" si="34">F78/E78*100</f>
        <v>99.126316565893916</v>
      </c>
    </row>
    <row r="79" spans="1:7" s="8" customFormat="1" x14ac:dyDescent="0.25">
      <c r="A79" s="15"/>
      <c r="B79" s="15"/>
      <c r="C79" s="2" t="s">
        <v>23</v>
      </c>
      <c r="D79" s="20">
        <f>D83+D87+D90</f>
        <v>7594560.9699999997</v>
      </c>
      <c r="E79" s="20">
        <f t="shared" ref="E79:F79" si="35">E83+E87+E90</f>
        <v>7594560.9699999997</v>
      </c>
      <c r="F79" s="20">
        <f t="shared" si="35"/>
        <v>7518603.9699999997</v>
      </c>
      <c r="G79" s="1">
        <f t="shared" si="34"/>
        <v>98.999850020296833</v>
      </c>
    </row>
    <row r="80" spans="1:7" s="8" customFormat="1" x14ac:dyDescent="0.25">
      <c r="A80" s="15"/>
      <c r="B80" s="15"/>
      <c r="C80" s="2" t="s">
        <v>15</v>
      </c>
      <c r="D80" s="20">
        <f>D84+D88</f>
        <v>869320.25</v>
      </c>
      <c r="E80" s="20">
        <f>E84+E88</f>
        <v>869320.25</v>
      </c>
      <c r="F80" s="20">
        <f>F84+F88</f>
        <v>869320.25</v>
      </c>
      <c r="G80" s="1">
        <f t="shared" si="34"/>
        <v>100</v>
      </c>
    </row>
    <row r="81" spans="1:7" s="8" customFormat="1" x14ac:dyDescent="0.25">
      <c r="A81" s="17"/>
      <c r="B81" s="17"/>
      <c r="C81" s="2" t="s">
        <v>66</v>
      </c>
      <c r="D81" s="20">
        <f>D85</f>
        <v>230000</v>
      </c>
      <c r="E81" s="20">
        <f t="shared" ref="E81:F81" si="36">E85</f>
        <v>230000</v>
      </c>
      <c r="F81" s="20">
        <f t="shared" si="36"/>
        <v>230000</v>
      </c>
      <c r="G81" s="1">
        <f t="shared" si="34"/>
        <v>100</v>
      </c>
    </row>
    <row r="82" spans="1:7" s="8" customFormat="1" ht="19.5" customHeight="1" x14ac:dyDescent="0.25">
      <c r="A82" s="14" t="s">
        <v>5</v>
      </c>
      <c r="B82" s="14" t="s">
        <v>41</v>
      </c>
      <c r="C82" s="2" t="s">
        <v>17</v>
      </c>
      <c r="D82" s="20">
        <f>SUM(D83:D85)</f>
        <v>8393881.2199999988</v>
      </c>
      <c r="E82" s="20">
        <f>SUM(E83:E85)</f>
        <v>8393881.2199999988</v>
      </c>
      <c r="F82" s="20">
        <f>SUM(F83:F85)</f>
        <v>8321213.2199999997</v>
      </c>
      <c r="G82" s="1">
        <f t="shared" si="34"/>
        <v>99.13427414451786</v>
      </c>
    </row>
    <row r="83" spans="1:7" s="8" customFormat="1" x14ac:dyDescent="0.25">
      <c r="A83" s="15"/>
      <c r="B83" s="15"/>
      <c r="C83" s="2" t="s">
        <v>23</v>
      </c>
      <c r="D83" s="20">
        <v>7494560.9699999997</v>
      </c>
      <c r="E83" s="20">
        <v>7494560.9699999997</v>
      </c>
      <c r="F83" s="20">
        <v>7421892.9699999997</v>
      </c>
      <c r="G83" s="1">
        <f t="shared" si="34"/>
        <v>99.03039016840502</v>
      </c>
    </row>
    <row r="84" spans="1:7" s="8" customFormat="1" x14ac:dyDescent="0.25">
      <c r="A84" s="15"/>
      <c r="B84" s="15"/>
      <c r="C84" s="2" t="s">
        <v>15</v>
      </c>
      <c r="D84" s="20">
        <v>669320.25</v>
      </c>
      <c r="E84" s="20">
        <v>669320.25</v>
      </c>
      <c r="F84" s="20">
        <v>669320.25</v>
      </c>
      <c r="G84" s="1">
        <f t="shared" si="34"/>
        <v>100</v>
      </c>
    </row>
    <row r="85" spans="1:7" s="8" customFormat="1" x14ac:dyDescent="0.25">
      <c r="A85" s="17"/>
      <c r="B85" s="17"/>
      <c r="C85" s="2" t="s">
        <v>66</v>
      </c>
      <c r="D85" s="20">
        <v>230000</v>
      </c>
      <c r="E85" s="20">
        <v>230000</v>
      </c>
      <c r="F85" s="20">
        <v>230000</v>
      </c>
      <c r="G85" s="1">
        <f t="shared" si="34"/>
        <v>100</v>
      </c>
    </row>
    <row r="86" spans="1:7" s="8" customFormat="1" ht="18.75" customHeight="1" x14ac:dyDescent="0.25">
      <c r="A86" s="14" t="s">
        <v>6</v>
      </c>
      <c r="B86" s="14" t="s">
        <v>42</v>
      </c>
      <c r="C86" s="2" t="s">
        <v>17</v>
      </c>
      <c r="D86" s="20">
        <f>SUM(D87:D88)</f>
        <v>240000</v>
      </c>
      <c r="E86" s="20">
        <f>SUM(E87:E88)</f>
        <v>240000</v>
      </c>
      <c r="F86" s="20">
        <f>SUM(F87:F88)</f>
        <v>237976</v>
      </c>
      <c r="G86" s="1">
        <f t="shared" si="34"/>
        <v>99.156666666666666</v>
      </c>
    </row>
    <row r="87" spans="1:7" s="8" customFormat="1" x14ac:dyDescent="0.25">
      <c r="A87" s="15"/>
      <c r="B87" s="15"/>
      <c r="C87" s="2" t="s">
        <v>23</v>
      </c>
      <c r="D87" s="20">
        <v>40000</v>
      </c>
      <c r="E87" s="20">
        <v>40000</v>
      </c>
      <c r="F87" s="20">
        <v>37976</v>
      </c>
      <c r="G87" s="1">
        <f t="shared" si="34"/>
        <v>94.94</v>
      </c>
    </row>
    <row r="88" spans="1:7" s="8" customFormat="1" x14ac:dyDescent="0.25">
      <c r="A88" s="15"/>
      <c r="B88" s="15"/>
      <c r="C88" s="2" t="s">
        <v>15</v>
      </c>
      <c r="D88" s="20">
        <v>200000</v>
      </c>
      <c r="E88" s="20">
        <v>200000</v>
      </c>
      <c r="F88" s="20">
        <v>200000</v>
      </c>
      <c r="G88" s="1">
        <f t="shared" si="34"/>
        <v>100</v>
      </c>
    </row>
    <row r="89" spans="1:7" s="8" customFormat="1" x14ac:dyDescent="0.25">
      <c r="A89" s="14" t="s">
        <v>7</v>
      </c>
      <c r="B89" s="14" t="s">
        <v>43</v>
      </c>
      <c r="C89" s="2" t="s">
        <v>17</v>
      </c>
      <c r="D89" s="20">
        <f>D90</f>
        <v>60000</v>
      </c>
      <c r="E89" s="20">
        <f t="shared" ref="E89:F89" si="37">E90</f>
        <v>60000</v>
      </c>
      <c r="F89" s="20">
        <f t="shared" si="37"/>
        <v>58735</v>
      </c>
      <c r="G89" s="1">
        <f>F89/E89*100</f>
        <v>97.891666666666666</v>
      </c>
    </row>
    <row r="90" spans="1:7" s="8" customFormat="1" ht="46.5" customHeight="1" x14ac:dyDescent="0.25">
      <c r="A90" s="15"/>
      <c r="B90" s="15"/>
      <c r="C90" s="2" t="s">
        <v>23</v>
      </c>
      <c r="D90" s="20">
        <v>60000</v>
      </c>
      <c r="E90" s="20">
        <v>60000</v>
      </c>
      <c r="F90" s="20">
        <v>58735</v>
      </c>
      <c r="G90" s="1">
        <f>F90/E90*100</f>
        <v>97.891666666666666</v>
      </c>
    </row>
    <row r="91" spans="1:7" s="8" customFormat="1" ht="18.75" customHeight="1" x14ac:dyDescent="0.25">
      <c r="A91" s="14" t="s">
        <v>22</v>
      </c>
      <c r="B91" s="14" t="s">
        <v>44</v>
      </c>
      <c r="C91" s="2" t="s">
        <v>17</v>
      </c>
      <c r="D91" s="20">
        <f>SUM(D92:D93)</f>
        <v>2921040</v>
      </c>
      <c r="E91" s="20">
        <f t="shared" ref="E91:F91" si="38">SUM(E92:E93)</f>
        <v>2921040</v>
      </c>
      <c r="F91" s="20">
        <f t="shared" si="38"/>
        <v>2349422.75</v>
      </c>
      <c r="G91" s="1">
        <f t="shared" si="34"/>
        <v>80.431036548626508</v>
      </c>
    </row>
    <row r="92" spans="1:7" s="8" customFormat="1" x14ac:dyDescent="0.25">
      <c r="A92" s="15"/>
      <c r="B92" s="15"/>
      <c r="C92" s="2" t="s">
        <v>23</v>
      </c>
      <c r="D92" s="20">
        <f>D95</f>
        <v>180000</v>
      </c>
      <c r="E92" s="20">
        <f t="shared" ref="E92:F92" si="39">E95</f>
        <v>180000</v>
      </c>
      <c r="F92" s="20">
        <f t="shared" si="39"/>
        <v>169780</v>
      </c>
      <c r="G92" s="1">
        <f t="shared" si="34"/>
        <v>94.322222222222223</v>
      </c>
    </row>
    <row r="93" spans="1:7" s="8" customFormat="1" x14ac:dyDescent="0.25">
      <c r="A93" s="15"/>
      <c r="B93" s="15"/>
      <c r="C93" s="2" t="s">
        <v>15</v>
      </c>
      <c r="D93" s="20">
        <f>D96+D98+D100</f>
        <v>2741040</v>
      </c>
      <c r="E93" s="20">
        <f t="shared" ref="E93:F93" si="40">E96+E98+E100</f>
        <v>2741040</v>
      </c>
      <c r="F93" s="20">
        <f t="shared" si="40"/>
        <v>2179642.75</v>
      </c>
      <c r="G93" s="1">
        <f t="shared" si="34"/>
        <v>79.518823147418487</v>
      </c>
    </row>
    <row r="94" spans="1:7" s="8" customFormat="1" ht="18.75" customHeight="1" x14ac:dyDescent="0.25">
      <c r="A94" s="14" t="s">
        <v>5</v>
      </c>
      <c r="B94" s="14" t="s">
        <v>45</v>
      </c>
      <c r="C94" s="2" t="s">
        <v>17</v>
      </c>
      <c r="D94" s="20">
        <f>SUM(D95:D96)</f>
        <v>1092200</v>
      </c>
      <c r="E94" s="20">
        <f>SUM(E95:E96)</f>
        <v>1092200</v>
      </c>
      <c r="F94" s="20">
        <f>SUM(F95:F96)</f>
        <v>1031650</v>
      </c>
      <c r="G94" s="1">
        <f t="shared" si="34"/>
        <v>94.456143563449913</v>
      </c>
    </row>
    <row r="95" spans="1:7" s="8" customFormat="1" x14ac:dyDescent="0.25">
      <c r="A95" s="15"/>
      <c r="B95" s="15"/>
      <c r="C95" s="2" t="s">
        <v>23</v>
      </c>
      <c r="D95" s="20">
        <v>180000</v>
      </c>
      <c r="E95" s="20">
        <v>180000</v>
      </c>
      <c r="F95" s="20">
        <v>169780</v>
      </c>
      <c r="G95" s="1">
        <f t="shared" si="34"/>
        <v>94.322222222222223</v>
      </c>
    </row>
    <row r="96" spans="1:7" s="8" customFormat="1" x14ac:dyDescent="0.25">
      <c r="A96" s="15"/>
      <c r="B96" s="15"/>
      <c r="C96" s="2" t="s">
        <v>15</v>
      </c>
      <c r="D96" s="20">
        <v>912200</v>
      </c>
      <c r="E96" s="20">
        <v>912200</v>
      </c>
      <c r="F96" s="20">
        <v>861870</v>
      </c>
      <c r="G96" s="1">
        <f t="shared" si="34"/>
        <v>94.482569611927218</v>
      </c>
    </row>
    <row r="97" spans="1:7" s="8" customFormat="1" ht="18" customHeight="1" x14ac:dyDescent="0.25">
      <c r="A97" s="14" t="s">
        <v>6</v>
      </c>
      <c r="B97" s="14" t="s">
        <v>46</v>
      </c>
      <c r="C97" s="2" t="s">
        <v>17</v>
      </c>
      <c r="D97" s="20">
        <f>SUM(D98:D98)</f>
        <v>799840</v>
      </c>
      <c r="E97" s="20">
        <f>SUM(E98:E98)</f>
        <v>799840</v>
      </c>
      <c r="F97" s="20">
        <f>SUM(F98:F98)</f>
        <v>523646.73</v>
      </c>
      <c r="G97" s="1">
        <f t="shared" si="34"/>
        <v>65.468935037007398</v>
      </c>
    </row>
    <row r="98" spans="1:7" s="8" customFormat="1" x14ac:dyDescent="0.25">
      <c r="A98" s="15"/>
      <c r="B98" s="15"/>
      <c r="C98" s="2" t="s">
        <v>15</v>
      </c>
      <c r="D98" s="20">
        <v>799840</v>
      </c>
      <c r="E98" s="20">
        <v>799840</v>
      </c>
      <c r="F98" s="20">
        <v>523646.73</v>
      </c>
      <c r="G98" s="1">
        <f t="shared" si="34"/>
        <v>65.468935037007398</v>
      </c>
    </row>
    <row r="99" spans="1:7" s="8" customFormat="1" ht="18.75" customHeight="1" x14ac:dyDescent="0.25">
      <c r="A99" s="14" t="s">
        <v>7</v>
      </c>
      <c r="B99" s="14" t="s">
        <v>47</v>
      </c>
      <c r="C99" s="2" t="s">
        <v>17</v>
      </c>
      <c r="D99" s="20">
        <f>SUM(D100:D100)</f>
        <v>1029000</v>
      </c>
      <c r="E99" s="20">
        <f>SUM(E100:E100)</f>
        <v>1029000</v>
      </c>
      <c r="F99" s="20">
        <f>SUM(F100:F100)</f>
        <v>794126.02</v>
      </c>
      <c r="G99" s="1">
        <f t="shared" si="34"/>
        <v>77.174540330417884</v>
      </c>
    </row>
    <row r="100" spans="1:7" s="8" customFormat="1" x14ac:dyDescent="0.25">
      <c r="A100" s="15"/>
      <c r="B100" s="15"/>
      <c r="C100" s="2" t="s">
        <v>15</v>
      </c>
      <c r="D100" s="20">
        <v>1029000</v>
      </c>
      <c r="E100" s="20">
        <v>1029000</v>
      </c>
      <c r="F100" s="20">
        <v>794126.02</v>
      </c>
      <c r="G100" s="1">
        <f t="shared" si="34"/>
        <v>77.174540330417884</v>
      </c>
    </row>
    <row r="101" spans="1:7" s="8" customFormat="1" ht="18" customHeight="1" x14ac:dyDescent="0.25">
      <c r="A101" s="14" t="s">
        <v>22</v>
      </c>
      <c r="B101" s="14" t="s">
        <v>48</v>
      </c>
      <c r="C101" s="2" t="s">
        <v>17</v>
      </c>
      <c r="D101" s="20">
        <f>SUM(D102:D102)</f>
        <v>43742100.230000004</v>
      </c>
      <c r="E101" s="20">
        <f>SUM(E102:E102)</f>
        <v>43742100.230000004</v>
      </c>
      <c r="F101" s="20">
        <f>SUM(F102:F102)</f>
        <v>42652213.869999997</v>
      </c>
      <c r="G101" s="1">
        <f t="shared" si="34"/>
        <v>97.508381275089022</v>
      </c>
    </row>
    <row r="102" spans="1:7" s="8" customFormat="1" x14ac:dyDescent="0.25">
      <c r="A102" s="15"/>
      <c r="B102" s="15"/>
      <c r="C102" s="2" t="s">
        <v>23</v>
      </c>
      <c r="D102" s="20">
        <f>D104+D106</f>
        <v>43742100.230000004</v>
      </c>
      <c r="E102" s="20">
        <f t="shared" ref="E102:F102" si="41">E104+E106</f>
        <v>43742100.230000004</v>
      </c>
      <c r="F102" s="20">
        <f t="shared" si="41"/>
        <v>42652213.869999997</v>
      </c>
      <c r="G102" s="1">
        <f t="shared" ref="G102:G106" si="42">F102/E102*100</f>
        <v>97.508381275089022</v>
      </c>
    </row>
    <row r="103" spans="1:7" s="8" customFormat="1" x14ac:dyDescent="0.25">
      <c r="A103" s="14" t="s">
        <v>5</v>
      </c>
      <c r="B103" s="14" t="s">
        <v>49</v>
      </c>
      <c r="C103" s="2" t="s">
        <v>17</v>
      </c>
      <c r="D103" s="20">
        <f>SUM(D104:D104)</f>
        <v>30229611.780000001</v>
      </c>
      <c r="E103" s="20">
        <f>SUM(E104:E104)</f>
        <v>30229611.780000001</v>
      </c>
      <c r="F103" s="20">
        <f>SUM(F104:F104)</f>
        <v>29442174.949999999</v>
      </c>
      <c r="G103" s="1">
        <f t="shared" si="42"/>
        <v>97.39514739477741</v>
      </c>
    </row>
    <row r="104" spans="1:7" s="8" customFormat="1" x14ac:dyDescent="0.25">
      <c r="A104" s="15"/>
      <c r="B104" s="15"/>
      <c r="C104" s="2" t="s">
        <v>23</v>
      </c>
      <c r="D104" s="20">
        <v>30229611.780000001</v>
      </c>
      <c r="E104" s="20">
        <v>30229611.780000001</v>
      </c>
      <c r="F104" s="23">
        <v>29442174.949999999</v>
      </c>
      <c r="G104" s="1">
        <f t="shared" si="42"/>
        <v>97.39514739477741</v>
      </c>
    </row>
    <row r="105" spans="1:7" s="8" customFormat="1" ht="21.75" customHeight="1" x14ac:dyDescent="0.25">
      <c r="A105" s="14" t="s">
        <v>8</v>
      </c>
      <c r="B105" s="14" t="s">
        <v>50</v>
      </c>
      <c r="C105" s="2" t="s">
        <v>17</v>
      </c>
      <c r="D105" s="20">
        <f>SUM(D106:D106)</f>
        <v>13512488.449999999</v>
      </c>
      <c r="E105" s="20">
        <f>SUM(E106:E106)</f>
        <v>13512488.449999999</v>
      </c>
      <c r="F105" s="20">
        <f>SUM(F106:F106)</f>
        <v>13210038.92</v>
      </c>
      <c r="G105" s="1">
        <f t="shared" si="42"/>
        <v>97.761703692705098</v>
      </c>
    </row>
    <row r="106" spans="1:7" s="8" customFormat="1" x14ac:dyDescent="0.25">
      <c r="A106" s="15"/>
      <c r="B106" s="15"/>
      <c r="C106" s="2" t="s">
        <v>23</v>
      </c>
      <c r="D106" s="20">
        <v>13512488.449999999</v>
      </c>
      <c r="E106" s="20">
        <v>13512488.449999999</v>
      </c>
      <c r="F106" s="20">
        <v>13210038.92</v>
      </c>
      <c r="G106" s="1">
        <f t="shared" si="42"/>
        <v>97.761703692705098</v>
      </c>
    </row>
    <row r="107" spans="1:7" s="8" customFormat="1" ht="17.25" customHeight="1" x14ac:dyDescent="0.25">
      <c r="A107" s="14" t="s">
        <v>22</v>
      </c>
      <c r="B107" s="14" t="s">
        <v>21</v>
      </c>
      <c r="C107" s="2" t="s">
        <v>17</v>
      </c>
      <c r="D107" s="20">
        <f>SUM(D108:D110)</f>
        <v>5725476</v>
      </c>
      <c r="E107" s="20">
        <f>SUM(E108:E110)</f>
        <v>5725476</v>
      </c>
      <c r="F107" s="20">
        <f>SUM(F108:F110)</f>
        <v>5303338.95</v>
      </c>
      <c r="G107" s="1">
        <f t="shared" ref="G107:G118" si="43">F107/E107*100</f>
        <v>92.627040092387077</v>
      </c>
    </row>
    <row r="108" spans="1:7" s="8" customFormat="1" x14ac:dyDescent="0.25">
      <c r="A108" s="15"/>
      <c r="B108" s="15"/>
      <c r="C108" s="2" t="s">
        <v>23</v>
      </c>
      <c r="D108" s="20">
        <f>D112+D118+D120</f>
        <v>1769040</v>
      </c>
      <c r="E108" s="20">
        <f t="shared" ref="E108:F108" si="44">E112+E118+E120</f>
        <v>1769040</v>
      </c>
      <c r="F108" s="20">
        <f t="shared" si="44"/>
        <v>1546902.9500000002</v>
      </c>
      <c r="G108" s="1">
        <f t="shared" si="43"/>
        <v>87.443073644462544</v>
      </c>
    </row>
    <row r="109" spans="1:7" s="8" customFormat="1" x14ac:dyDescent="0.25">
      <c r="A109" s="15"/>
      <c r="B109" s="15"/>
      <c r="C109" s="2" t="s">
        <v>15</v>
      </c>
      <c r="D109" s="20">
        <f>D113+D116</f>
        <v>3056436</v>
      </c>
      <c r="E109" s="20">
        <f t="shared" ref="E109:F109" si="45">E113+E116</f>
        <v>3056436</v>
      </c>
      <c r="F109" s="20">
        <f t="shared" si="45"/>
        <v>3051436</v>
      </c>
      <c r="G109" s="1">
        <f t="shared" si="43"/>
        <v>99.836410773855562</v>
      </c>
    </row>
    <row r="110" spans="1:7" s="8" customFormat="1" x14ac:dyDescent="0.25">
      <c r="A110" s="15"/>
      <c r="B110" s="15"/>
      <c r="C110" s="2" t="s">
        <v>32</v>
      </c>
      <c r="D110" s="20">
        <f>D114</f>
        <v>900000</v>
      </c>
      <c r="E110" s="20">
        <f t="shared" ref="E110:F110" si="46">E114</f>
        <v>900000</v>
      </c>
      <c r="F110" s="20">
        <f t="shared" si="46"/>
        <v>705000</v>
      </c>
      <c r="G110" s="1">
        <f>F110/E110*100</f>
        <v>78.333333333333329</v>
      </c>
    </row>
    <row r="111" spans="1:7" s="8" customFormat="1" ht="16.5" customHeight="1" x14ac:dyDescent="0.25">
      <c r="A111" s="14" t="s">
        <v>5</v>
      </c>
      <c r="B111" s="14" t="s">
        <v>52</v>
      </c>
      <c r="C111" s="2" t="s">
        <v>17</v>
      </c>
      <c r="D111" s="20">
        <f>SUM(D112:D114)</f>
        <v>1633400</v>
      </c>
      <c r="E111" s="20">
        <f>SUM(E112:E114)</f>
        <v>1633400</v>
      </c>
      <c r="F111" s="20">
        <f>SUM(F112:F114)</f>
        <v>1275900</v>
      </c>
      <c r="G111" s="1">
        <f t="shared" si="43"/>
        <v>78.113138239255548</v>
      </c>
    </row>
    <row r="112" spans="1:7" s="8" customFormat="1" x14ac:dyDescent="0.25">
      <c r="A112" s="15"/>
      <c r="B112" s="15"/>
      <c r="C112" s="2" t="s">
        <v>23</v>
      </c>
      <c r="D112" s="20">
        <v>500000</v>
      </c>
      <c r="E112" s="20">
        <v>500000</v>
      </c>
      <c r="F112" s="20">
        <v>337500</v>
      </c>
      <c r="G112" s="1">
        <f t="shared" si="43"/>
        <v>67.5</v>
      </c>
    </row>
    <row r="113" spans="1:7" s="8" customFormat="1" x14ac:dyDescent="0.25">
      <c r="A113" s="15"/>
      <c r="B113" s="15"/>
      <c r="C113" s="2" t="s">
        <v>15</v>
      </c>
      <c r="D113" s="20">
        <v>233400</v>
      </c>
      <c r="E113" s="20">
        <v>233400</v>
      </c>
      <c r="F113" s="20">
        <v>233400</v>
      </c>
      <c r="G113" s="1">
        <f t="shared" si="43"/>
        <v>100</v>
      </c>
    </row>
    <row r="114" spans="1:7" s="8" customFormat="1" x14ac:dyDescent="0.25">
      <c r="A114" s="15"/>
      <c r="B114" s="15"/>
      <c r="C114" s="2" t="s">
        <v>32</v>
      </c>
      <c r="D114" s="20">
        <v>900000</v>
      </c>
      <c r="E114" s="20">
        <v>900000</v>
      </c>
      <c r="F114" s="20">
        <v>705000</v>
      </c>
      <c r="G114" s="1">
        <f>F114/E114*100</f>
        <v>78.333333333333329</v>
      </c>
    </row>
    <row r="115" spans="1:7" s="8" customFormat="1" ht="18.75" customHeight="1" x14ac:dyDescent="0.25">
      <c r="A115" s="14" t="s">
        <v>6</v>
      </c>
      <c r="B115" s="14" t="s">
        <v>53</v>
      </c>
      <c r="C115" s="2" t="s">
        <v>17</v>
      </c>
      <c r="D115" s="20">
        <f>SUM(D116:D116)</f>
        <v>2823036</v>
      </c>
      <c r="E115" s="20">
        <f>SUM(E116:E116)</f>
        <v>2823036</v>
      </c>
      <c r="F115" s="20">
        <f>SUM(F116:F116)</f>
        <v>2818036</v>
      </c>
      <c r="G115" s="1">
        <f t="shared" si="43"/>
        <v>99.822885715945532</v>
      </c>
    </row>
    <row r="116" spans="1:7" s="8" customFormat="1" x14ac:dyDescent="0.25">
      <c r="A116" s="15"/>
      <c r="B116" s="15"/>
      <c r="C116" s="2" t="s">
        <v>15</v>
      </c>
      <c r="D116" s="20">
        <v>2823036</v>
      </c>
      <c r="E116" s="20">
        <v>2823036</v>
      </c>
      <c r="F116" s="20">
        <v>2818036</v>
      </c>
      <c r="G116" s="1">
        <f t="shared" si="43"/>
        <v>99.822885715945532</v>
      </c>
    </row>
    <row r="117" spans="1:7" s="8" customFormat="1" ht="18" customHeight="1" x14ac:dyDescent="0.25">
      <c r="A117" s="14" t="s">
        <v>7</v>
      </c>
      <c r="B117" s="14" t="s">
        <v>54</v>
      </c>
      <c r="C117" s="2" t="s">
        <v>17</v>
      </c>
      <c r="D117" s="20">
        <f>SUM(D118:D118)</f>
        <v>1069040</v>
      </c>
      <c r="E117" s="20">
        <f>SUM(E118:E118)</f>
        <v>1069040</v>
      </c>
      <c r="F117" s="20">
        <f>SUM(F118:F118)</f>
        <v>1009413.58</v>
      </c>
      <c r="G117" s="1">
        <f t="shared" si="43"/>
        <v>94.422433211105286</v>
      </c>
    </row>
    <row r="118" spans="1:7" s="8" customFormat="1" x14ac:dyDescent="0.25">
      <c r="A118" s="15"/>
      <c r="B118" s="15"/>
      <c r="C118" s="2" t="s">
        <v>23</v>
      </c>
      <c r="D118" s="20">
        <v>1069040</v>
      </c>
      <c r="E118" s="20">
        <v>1069040</v>
      </c>
      <c r="F118" s="20">
        <v>1009413.58</v>
      </c>
      <c r="G118" s="1">
        <f t="shared" si="43"/>
        <v>94.422433211105286</v>
      </c>
    </row>
    <row r="119" spans="1:7" s="8" customFormat="1" ht="17.25" customHeight="1" x14ac:dyDescent="0.25">
      <c r="A119" s="14" t="s">
        <v>51</v>
      </c>
      <c r="B119" s="14" t="s">
        <v>55</v>
      </c>
      <c r="C119" s="2" t="s">
        <v>17</v>
      </c>
      <c r="D119" s="20">
        <f>SUM(D120:D120)</f>
        <v>200000</v>
      </c>
      <c r="E119" s="20">
        <f>SUM(E120:E120)</f>
        <v>200000</v>
      </c>
      <c r="F119" s="20">
        <f>SUM(F120:F120)</f>
        <v>199989.37</v>
      </c>
      <c r="G119" s="1">
        <f t="shared" ref="G119:G138" si="47">F119/E119*100</f>
        <v>99.99468499999999</v>
      </c>
    </row>
    <row r="120" spans="1:7" s="8" customFormat="1" x14ac:dyDescent="0.25">
      <c r="A120" s="15"/>
      <c r="B120" s="15"/>
      <c r="C120" s="2" t="s">
        <v>23</v>
      </c>
      <c r="D120" s="20">
        <v>200000</v>
      </c>
      <c r="E120" s="20">
        <v>200000</v>
      </c>
      <c r="F120" s="20">
        <v>199989.37</v>
      </c>
      <c r="G120" s="1">
        <f t="shared" si="47"/>
        <v>99.99468499999999</v>
      </c>
    </row>
    <row r="121" spans="1:7" s="8" customFormat="1" ht="18" customHeight="1" x14ac:dyDescent="0.25">
      <c r="A121" s="14" t="s">
        <v>22</v>
      </c>
      <c r="B121" s="14" t="s">
        <v>56</v>
      </c>
      <c r="C121" s="2" t="s">
        <v>17</v>
      </c>
      <c r="D121" s="20">
        <f>SUM(D122:D125)</f>
        <v>16656957.550000001</v>
      </c>
      <c r="E121" s="20">
        <f>SUM(E122:E125)</f>
        <v>16656957.550000001</v>
      </c>
      <c r="F121" s="20">
        <f>SUM(F122:F125)</f>
        <v>9679353.3100000005</v>
      </c>
      <c r="G121" s="1">
        <f t="shared" si="47"/>
        <v>58.109971649654589</v>
      </c>
    </row>
    <row r="122" spans="1:7" s="8" customFormat="1" x14ac:dyDescent="0.25">
      <c r="A122" s="15"/>
      <c r="B122" s="15"/>
      <c r="C122" s="2" t="s">
        <v>23</v>
      </c>
      <c r="D122" s="20">
        <f>D127+D131+D134</f>
        <v>6534640.0099999998</v>
      </c>
      <c r="E122" s="20">
        <f t="shared" ref="E122:F122" si="48">E127+E131+E134</f>
        <v>6534640.0099999998</v>
      </c>
      <c r="F122" s="20">
        <f t="shared" si="48"/>
        <v>6127954.9199999999</v>
      </c>
      <c r="G122" s="1">
        <f t="shared" si="47"/>
        <v>93.776472929225676</v>
      </c>
    </row>
    <row r="123" spans="1:7" s="8" customFormat="1" x14ac:dyDescent="0.25">
      <c r="A123" s="15"/>
      <c r="B123" s="15"/>
      <c r="C123" s="2" t="s">
        <v>15</v>
      </c>
      <c r="D123" s="20">
        <f>D128+D136+D138</f>
        <v>6501766.1400000006</v>
      </c>
      <c r="E123" s="20">
        <f t="shared" ref="E123:F123" si="49">E128+E136+E138</f>
        <v>6501766.1400000006</v>
      </c>
      <c r="F123" s="20">
        <f t="shared" si="49"/>
        <v>2713846.99</v>
      </c>
      <c r="G123" s="1">
        <f t="shared" si="47"/>
        <v>41.740150776939508</v>
      </c>
    </row>
    <row r="124" spans="1:7" s="8" customFormat="1" x14ac:dyDescent="0.25">
      <c r="A124" s="15"/>
      <c r="B124" s="15"/>
      <c r="C124" s="2" t="s">
        <v>16</v>
      </c>
      <c r="D124" s="20">
        <f>D129</f>
        <v>196801.4</v>
      </c>
      <c r="E124" s="20">
        <f t="shared" ref="E124:F124" si="50">E129</f>
        <v>196801.4</v>
      </c>
      <c r="F124" s="20">
        <f t="shared" si="50"/>
        <v>196801.4</v>
      </c>
      <c r="G124" s="1">
        <f>F124/E124*100</f>
        <v>100</v>
      </c>
    </row>
    <row r="125" spans="1:7" s="8" customFormat="1" x14ac:dyDescent="0.25">
      <c r="A125" s="15"/>
      <c r="B125" s="15"/>
      <c r="C125" s="2" t="s">
        <v>32</v>
      </c>
      <c r="D125" s="20">
        <f>D132</f>
        <v>3423750</v>
      </c>
      <c r="E125" s="20">
        <f t="shared" ref="E125:F125" si="51">E132</f>
        <v>3423750</v>
      </c>
      <c r="F125" s="20">
        <f t="shared" si="51"/>
        <v>640750</v>
      </c>
      <c r="G125" s="1">
        <f>F125/E125*100</f>
        <v>18.714859437751006</v>
      </c>
    </row>
    <row r="126" spans="1:7" s="8" customFormat="1" ht="16.5" customHeight="1" x14ac:dyDescent="0.25">
      <c r="A126" s="14" t="s">
        <v>6</v>
      </c>
      <c r="B126" s="14" t="s">
        <v>67</v>
      </c>
      <c r="C126" s="2" t="s">
        <v>17</v>
      </c>
      <c r="D126" s="20">
        <f>SUM(D127:D129)</f>
        <v>1297287.94</v>
      </c>
      <c r="E126" s="20">
        <f>SUM(E127:E129)</f>
        <v>1297287.94</v>
      </c>
      <c r="F126" s="20">
        <f>SUM(F127:F129)</f>
        <v>1297287.94</v>
      </c>
      <c r="G126" s="1">
        <f t="shared" si="47"/>
        <v>100</v>
      </c>
    </row>
    <row r="127" spans="1:7" s="8" customFormat="1" x14ac:dyDescent="0.25">
      <c r="A127" s="15"/>
      <c r="B127" s="15"/>
      <c r="C127" s="2" t="s">
        <v>23</v>
      </c>
      <c r="D127" s="20">
        <v>610000.01</v>
      </c>
      <c r="E127" s="20">
        <v>610000.01</v>
      </c>
      <c r="F127" s="20">
        <v>610000.01</v>
      </c>
      <c r="G127" s="1">
        <f t="shared" si="47"/>
        <v>100</v>
      </c>
    </row>
    <row r="128" spans="1:7" s="8" customFormat="1" x14ac:dyDescent="0.25">
      <c r="A128" s="15"/>
      <c r="B128" s="15"/>
      <c r="C128" s="2" t="s">
        <v>15</v>
      </c>
      <c r="D128" s="20">
        <v>490486.53</v>
      </c>
      <c r="E128" s="20">
        <v>490486.53</v>
      </c>
      <c r="F128" s="20">
        <v>490486.53</v>
      </c>
      <c r="G128" s="1">
        <f t="shared" si="47"/>
        <v>100</v>
      </c>
    </row>
    <row r="129" spans="1:7" s="8" customFormat="1" x14ac:dyDescent="0.25">
      <c r="A129" s="15"/>
      <c r="B129" s="15"/>
      <c r="C129" s="2" t="s">
        <v>16</v>
      </c>
      <c r="D129" s="20">
        <v>196801.4</v>
      </c>
      <c r="E129" s="20">
        <v>196801.4</v>
      </c>
      <c r="F129" s="20">
        <v>196801.4</v>
      </c>
      <c r="G129" s="1">
        <f t="shared" si="47"/>
        <v>100</v>
      </c>
    </row>
    <row r="130" spans="1:7" s="8" customFormat="1" ht="17.25" customHeight="1" x14ac:dyDescent="0.25">
      <c r="A130" s="14" t="s">
        <v>7</v>
      </c>
      <c r="B130" s="14" t="s">
        <v>57</v>
      </c>
      <c r="C130" s="2" t="s">
        <v>17</v>
      </c>
      <c r="D130" s="20">
        <f>SUM(D131:D132)</f>
        <v>3783750</v>
      </c>
      <c r="E130" s="20">
        <f>SUM(E131:E132)</f>
        <v>3783750</v>
      </c>
      <c r="F130" s="20">
        <f>SUM(F131:F132)</f>
        <v>996910</v>
      </c>
      <c r="G130" s="1">
        <f t="shared" si="47"/>
        <v>26.347142385199867</v>
      </c>
    </row>
    <row r="131" spans="1:7" s="8" customFormat="1" x14ac:dyDescent="0.25">
      <c r="A131" s="15"/>
      <c r="B131" s="15"/>
      <c r="C131" s="2" t="s">
        <v>23</v>
      </c>
      <c r="D131" s="20">
        <v>360000</v>
      </c>
      <c r="E131" s="20">
        <v>360000</v>
      </c>
      <c r="F131" s="20">
        <v>356160</v>
      </c>
      <c r="G131" s="1">
        <f t="shared" si="47"/>
        <v>98.933333333333323</v>
      </c>
    </row>
    <row r="132" spans="1:7" s="8" customFormat="1" x14ac:dyDescent="0.25">
      <c r="A132" s="15"/>
      <c r="B132" s="15"/>
      <c r="C132" s="2" t="s">
        <v>32</v>
      </c>
      <c r="D132" s="20">
        <v>3423750</v>
      </c>
      <c r="E132" s="20">
        <v>3423750</v>
      </c>
      <c r="F132" s="20">
        <v>640750</v>
      </c>
      <c r="G132" s="1">
        <f t="shared" si="47"/>
        <v>18.714859437751006</v>
      </c>
    </row>
    <row r="133" spans="1:7" s="8" customFormat="1" ht="39" customHeight="1" x14ac:dyDescent="0.25">
      <c r="A133" s="14" t="s">
        <v>8</v>
      </c>
      <c r="B133" s="14" t="s">
        <v>58</v>
      </c>
      <c r="C133" s="2" t="s">
        <v>17</v>
      </c>
      <c r="D133" s="20">
        <f>SUM(D134:D134)</f>
        <v>5564640</v>
      </c>
      <c r="E133" s="20">
        <f>SUM(E134:E134)</f>
        <v>5564640</v>
      </c>
      <c r="F133" s="20">
        <f>SUM(F134:F134)</f>
        <v>5161794.91</v>
      </c>
      <c r="G133" s="1">
        <f t="shared" si="47"/>
        <v>92.760626204031169</v>
      </c>
    </row>
    <row r="134" spans="1:7" s="8" customFormat="1" ht="37.5" customHeight="1" x14ac:dyDescent="0.25">
      <c r="A134" s="15"/>
      <c r="B134" s="15"/>
      <c r="C134" s="2" t="s">
        <v>23</v>
      </c>
      <c r="D134" s="20">
        <v>5564640</v>
      </c>
      <c r="E134" s="20">
        <v>5564640</v>
      </c>
      <c r="F134" s="20">
        <v>5161794.91</v>
      </c>
      <c r="G134" s="1">
        <f t="shared" si="47"/>
        <v>92.760626204031169</v>
      </c>
    </row>
    <row r="135" spans="1:7" s="8" customFormat="1" ht="30" customHeight="1" x14ac:dyDescent="0.25">
      <c r="A135" s="14" t="s">
        <v>9</v>
      </c>
      <c r="B135" s="14" t="s">
        <v>59</v>
      </c>
      <c r="C135" s="2" t="s">
        <v>17</v>
      </c>
      <c r="D135" s="20">
        <f>SUM(D136:D136)</f>
        <v>5027179.6100000003</v>
      </c>
      <c r="E135" s="20">
        <f>SUM(E136:E136)</f>
        <v>5027179.6100000003</v>
      </c>
      <c r="F135" s="20">
        <f>SUM(F136:F136)</f>
        <v>1256392.6100000001</v>
      </c>
      <c r="G135" s="1">
        <f t="shared" si="47"/>
        <v>24.991997650149603</v>
      </c>
    </row>
    <row r="136" spans="1:7" s="8" customFormat="1" ht="33.75" customHeight="1" x14ac:dyDescent="0.25">
      <c r="A136" s="15"/>
      <c r="B136" s="15"/>
      <c r="C136" s="2" t="s">
        <v>15</v>
      </c>
      <c r="D136" s="20">
        <v>5027179.6100000003</v>
      </c>
      <c r="E136" s="20">
        <v>5027179.6100000003</v>
      </c>
      <c r="F136" s="20">
        <v>1256392.6100000001</v>
      </c>
      <c r="G136" s="1">
        <f t="shared" si="47"/>
        <v>24.991997650149603</v>
      </c>
    </row>
    <row r="137" spans="1:7" s="8" customFormat="1" ht="38.25" customHeight="1" x14ac:dyDescent="0.25">
      <c r="A137" s="14" t="s">
        <v>51</v>
      </c>
      <c r="B137" s="14" t="s">
        <v>60</v>
      </c>
      <c r="C137" s="2" t="s">
        <v>17</v>
      </c>
      <c r="D137" s="20">
        <f>SUM(D138:D138)</f>
        <v>984100</v>
      </c>
      <c r="E137" s="20">
        <f>SUM(E138:E138)</f>
        <v>984100</v>
      </c>
      <c r="F137" s="20">
        <f>SUM(F138:F138)</f>
        <v>966967.85</v>
      </c>
      <c r="G137" s="1">
        <f t="shared" si="47"/>
        <v>98.259104765775831</v>
      </c>
    </row>
    <row r="138" spans="1:7" s="8" customFormat="1" ht="41.25" customHeight="1" x14ac:dyDescent="0.25">
      <c r="A138" s="15"/>
      <c r="B138" s="15"/>
      <c r="C138" s="2" t="s">
        <v>15</v>
      </c>
      <c r="D138" s="20">
        <v>984100</v>
      </c>
      <c r="E138" s="20">
        <v>984100</v>
      </c>
      <c r="F138" s="20">
        <v>966967.85</v>
      </c>
      <c r="G138" s="1">
        <f t="shared" si="47"/>
        <v>98.259104765775831</v>
      </c>
    </row>
    <row r="139" spans="1:7" s="8" customFormat="1" ht="19.5" customHeight="1" x14ac:dyDescent="0.25">
      <c r="A139" s="14" t="s">
        <v>22</v>
      </c>
      <c r="B139" s="14" t="s">
        <v>61</v>
      </c>
      <c r="C139" s="2" t="s">
        <v>17</v>
      </c>
      <c r="D139" s="20">
        <f>SUM(D140:D141)</f>
        <v>204666659.17000002</v>
      </c>
      <c r="E139" s="20">
        <f>SUM(E140:E141)</f>
        <v>204666659.17000002</v>
      </c>
      <c r="F139" s="20">
        <f>SUM(F140:F141)</f>
        <v>202130372.51999998</v>
      </c>
      <c r="G139" s="1">
        <f t="shared" ref="G139:G147" si="52">F139/E139*100</f>
        <v>98.760771949722724</v>
      </c>
    </row>
    <row r="140" spans="1:7" s="8" customFormat="1" x14ac:dyDescent="0.25">
      <c r="A140" s="15"/>
      <c r="B140" s="15"/>
      <c r="C140" s="2" t="s">
        <v>23</v>
      </c>
      <c r="D140" s="20">
        <f>D143+D146</f>
        <v>184636900.49000001</v>
      </c>
      <c r="E140" s="20">
        <f t="shared" ref="E140:F140" si="53">E143+E146</f>
        <v>184636900.49000001</v>
      </c>
      <c r="F140" s="20">
        <f t="shared" si="53"/>
        <v>182100613.83999997</v>
      </c>
      <c r="G140" s="1">
        <f t="shared" si="52"/>
        <v>98.626338157069853</v>
      </c>
    </row>
    <row r="141" spans="1:7" s="8" customFormat="1" x14ac:dyDescent="0.25">
      <c r="A141" s="15"/>
      <c r="B141" s="15"/>
      <c r="C141" s="2" t="s">
        <v>15</v>
      </c>
      <c r="D141" s="20">
        <f>D144+D147</f>
        <v>20029758.68</v>
      </c>
      <c r="E141" s="20">
        <f t="shared" ref="E141:F141" si="54">E144+E147</f>
        <v>20029758.68</v>
      </c>
      <c r="F141" s="20">
        <f t="shared" si="54"/>
        <v>20029758.68</v>
      </c>
      <c r="G141" s="1">
        <f t="shared" si="52"/>
        <v>100</v>
      </c>
    </row>
    <row r="142" spans="1:7" s="8" customFormat="1" ht="23.25" customHeight="1" x14ac:dyDescent="0.25">
      <c r="A142" s="14" t="s">
        <v>5</v>
      </c>
      <c r="B142" s="14" t="s">
        <v>62</v>
      </c>
      <c r="C142" s="2" t="s">
        <v>17</v>
      </c>
      <c r="D142" s="20">
        <f>SUM(D143:D144)</f>
        <v>187797145.75999999</v>
      </c>
      <c r="E142" s="20">
        <f>SUM(E143:E144)</f>
        <v>187797145.75999999</v>
      </c>
      <c r="F142" s="20">
        <f>SUM(F143:F144)</f>
        <v>185329803.76999998</v>
      </c>
      <c r="G142" s="1">
        <f t="shared" si="52"/>
        <v>98.686166405769967</v>
      </c>
    </row>
    <row r="143" spans="1:7" s="8" customFormat="1" ht="26.25" customHeight="1" x14ac:dyDescent="0.25">
      <c r="A143" s="15"/>
      <c r="B143" s="15"/>
      <c r="C143" s="2" t="s">
        <v>23</v>
      </c>
      <c r="D143" s="20">
        <v>168187513.72</v>
      </c>
      <c r="E143" s="20">
        <v>168187513.72</v>
      </c>
      <c r="F143" s="20">
        <v>165720171.72999999</v>
      </c>
      <c r="G143" s="1">
        <f t="shared" si="52"/>
        <v>98.532981470843524</v>
      </c>
    </row>
    <row r="144" spans="1:7" s="8" customFormat="1" ht="28.5" customHeight="1" x14ac:dyDescent="0.25">
      <c r="A144" s="15"/>
      <c r="B144" s="15"/>
      <c r="C144" s="2" t="s">
        <v>15</v>
      </c>
      <c r="D144" s="20">
        <v>19609632.039999999</v>
      </c>
      <c r="E144" s="20">
        <v>19609632.039999999</v>
      </c>
      <c r="F144" s="20">
        <v>19609632.039999999</v>
      </c>
      <c r="G144" s="1">
        <f t="shared" si="52"/>
        <v>100</v>
      </c>
    </row>
    <row r="145" spans="1:8" s="8" customFormat="1" ht="17.25" customHeight="1" x14ac:dyDescent="0.25">
      <c r="A145" s="14" t="s">
        <v>6</v>
      </c>
      <c r="B145" s="14" t="s">
        <v>54</v>
      </c>
      <c r="C145" s="2" t="s">
        <v>17</v>
      </c>
      <c r="D145" s="20">
        <f>SUM(D146:D147)</f>
        <v>16869513.41</v>
      </c>
      <c r="E145" s="20">
        <f>SUM(E146:E147)</f>
        <v>16869513.41</v>
      </c>
      <c r="F145" s="20">
        <f>SUM(F146:F147)</f>
        <v>16800568.75</v>
      </c>
      <c r="G145" s="1">
        <f t="shared" si="52"/>
        <v>99.591306172713132</v>
      </c>
    </row>
    <row r="146" spans="1:8" s="8" customFormat="1" x14ac:dyDescent="0.25">
      <c r="A146" s="15"/>
      <c r="B146" s="15"/>
      <c r="C146" s="2" t="s">
        <v>23</v>
      </c>
      <c r="D146" s="20">
        <v>16449386.77</v>
      </c>
      <c r="E146" s="20">
        <v>16449386.77</v>
      </c>
      <c r="F146" s="20">
        <v>16380442.109999999</v>
      </c>
      <c r="G146" s="1">
        <f t="shared" si="52"/>
        <v>99.580867901253683</v>
      </c>
    </row>
    <row r="147" spans="1:8" s="8" customFormat="1" x14ac:dyDescent="0.25">
      <c r="A147" s="15"/>
      <c r="B147" s="15"/>
      <c r="C147" s="2" t="s">
        <v>15</v>
      </c>
      <c r="D147" s="20">
        <v>420126.64</v>
      </c>
      <c r="E147" s="20">
        <v>420126.64</v>
      </c>
      <c r="F147" s="20">
        <v>420126.64</v>
      </c>
      <c r="G147" s="1">
        <f t="shared" si="52"/>
        <v>100</v>
      </c>
    </row>
    <row r="148" spans="1:8" s="8" customFormat="1" x14ac:dyDescent="0.25">
      <c r="A148" s="19" t="s">
        <v>4</v>
      </c>
      <c r="B148" s="19"/>
      <c r="C148" s="19"/>
      <c r="D148" s="9">
        <f>D6+D17+D38+D47+D55+D78+D91+D101+D107+D121+D139</f>
        <v>1276488374.9400001</v>
      </c>
      <c r="E148" s="9">
        <f t="shared" ref="E148:F148" si="55">E6+E17+E38+E47+E55+E78+E91+E101+E107+E121+E139</f>
        <v>1277402374.9400001</v>
      </c>
      <c r="F148" s="9">
        <f t="shared" si="55"/>
        <v>1242608864.96</v>
      </c>
      <c r="G148" s="9">
        <f>F148/E148*100</f>
        <v>97.276229427580773</v>
      </c>
    </row>
    <row r="149" spans="1:8" x14ac:dyDescent="0.25">
      <c r="A149" s="18"/>
      <c r="B149" s="18"/>
      <c r="C149" s="10" t="s">
        <v>23</v>
      </c>
      <c r="D149" s="11">
        <f>D7+D18+D40+D49+D56+D79+D92+D102+D108+D122+D140</f>
        <v>723321892.35000014</v>
      </c>
      <c r="E149" s="11">
        <f t="shared" ref="E149:F149" si="56">E7+E18+E40+E49+E56+E79+E92+E102+E108+E122+E140</f>
        <v>723321892.35000014</v>
      </c>
      <c r="F149" s="11">
        <f t="shared" si="56"/>
        <v>702288134.82000005</v>
      </c>
      <c r="G149" s="12">
        <f>F149/E149*100</f>
        <v>97.092061258969565</v>
      </c>
    </row>
    <row r="150" spans="1:8" x14ac:dyDescent="0.25">
      <c r="A150" s="18"/>
      <c r="B150" s="18"/>
      <c r="C150" s="10" t="s">
        <v>15</v>
      </c>
      <c r="D150" s="11">
        <f>D8+D19+D39+D48+D57+D80+D93+D109+D123+D141</f>
        <v>494023877.0399999</v>
      </c>
      <c r="E150" s="11">
        <f t="shared" ref="E150:F150" si="57">E8+E19+E39+E48+E57+E80+E93+E109+E123+E141</f>
        <v>496237877.0399999</v>
      </c>
      <c r="F150" s="11">
        <f t="shared" si="57"/>
        <v>485775507.35999995</v>
      </c>
      <c r="G150" s="12">
        <f t="shared" ref="G150:G153" si="58">F150/E150*100</f>
        <v>97.89166241351694</v>
      </c>
    </row>
    <row r="151" spans="1:8" x14ac:dyDescent="0.25">
      <c r="A151" s="18"/>
      <c r="B151" s="18"/>
      <c r="C151" s="10" t="s">
        <v>16</v>
      </c>
      <c r="D151" s="11">
        <f>D20+D58+D124</f>
        <v>31453958.32</v>
      </c>
      <c r="E151" s="11">
        <f t="shared" ref="E151:F151" si="59">E20+E58+E124</f>
        <v>30153958.32</v>
      </c>
      <c r="F151" s="11">
        <f t="shared" si="59"/>
        <v>29955933.82</v>
      </c>
      <c r="G151" s="12">
        <f t="shared" si="58"/>
        <v>99.343288539771379</v>
      </c>
    </row>
    <row r="152" spans="1:8" x14ac:dyDescent="0.25">
      <c r="A152" s="18"/>
      <c r="B152" s="18"/>
      <c r="C152" s="10" t="s">
        <v>32</v>
      </c>
      <c r="D152" s="11">
        <f>D41+D110+D125</f>
        <v>6752713.2300000004</v>
      </c>
      <c r="E152" s="11">
        <f t="shared" ref="E152:F152" si="60">E41+E110+E125</f>
        <v>6752713.2300000004</v>
      </c>
      <c r="F152" s="11">
        <f t="shared" si="60"/>
        <v>3774713.23</v>
      </c>
      <c r="G152" s="12">
        <f t="shared" si="58"/>
        <v>55.899208235739039</v>
      </c>
    </row>
    <row r="153" spans="1:8" x14ac:dyDescent="0.25">
      <c r="A153" s="18"/>
      <c r="B153" s="18"/>
      <c r="C153" s="28" t="s">
        <v>66</v>
      </c>
      <c r="D153" s="29">
        <f>D81+D59+D21+D9</f>
        <v>20935934</v>
      </c>
      <c r="E153" s="29">
        <f t="shared" ref="E153:F153" si="61">E81+E59+E21+E9</f>
        <v>20935934</v>
      </c>
      <c r="F153" s="29">
        <f t="shared" si="61"/>
        <v>20814575.73</v>
      </c>
      <c r="G153" s="12">
        <f t="shared" si="58"/>
        <v>99.420335056463202</v>
      </c>
    </row>
    <row r="155" spans="1:8" x14ac:dyDescent="0.25">
      <c r="D155" s="21">
        <f>D149+D150+D151</f>
        <v>1248799727.71</v>
      </c>
      <c r="E155" s="21">
        <f>E149+E150+E151</f>
        <v>1249713727.71</v>
      </c>
      <c r="F155" s="21">
        <f>F149+F150+F151</f>
        <v>1218019576</v>
      </c>
      <c r="H155" s="13"/>
    </row>
    <row r="156" spans="1:8" x14ac:dyDescent="0.25">
      <c r="B156" s="13"/>
    </row>
    <row r="157" spans="1:8" x14ac:dyDescent="0.25">
      <c r="B157" s="13"/>
      <c r="D157" s="21">
        <f>SUM(D149:D152)</f>
        <v>1255552440.9400001</v>
      </c>
      <c r="E157" s="21">
        <f>SUM(E149:E152)</f>
        <v>1256466440.9400001</v>
      </c>
      <c r="F157" s="21">
        <f>SUM(F149:F152)</f>
        <v>1221794289.23</v>
      </c>
      <c r="H157" s="13"/>
    </row>
    <row r="158" spans="1:8" x14ac:dyDescent="0.25">
      <c r="B158" s="13"/>
    </row>
    <row r="159" spans="1:8" x14ac:dyDescent="0.25">
      <c r="B159" s="13"/>
      <c r="D159" s="21">
        <f>D148-D157</f>
        <v>20935934</v>
      </c>
      <c r="E159" s="21">
        <f>E148-E157</f>
        <v>20935934</v>
      </c>
      <c r="F159" s="21">
        <f>F148-F157</f>
        <v>20814575.730000019</v>
      </c>
    </row>
  </sheetData>
  <mergeCells count="94">
    <mergeCell ref="A149:A153"/>
    <mergeCell ref="B149:B153"/>
    <mergeCell ref="B6:B9"/>
    <mergeCell ref="A148:C148"/>
    <mergeCell ref="A139:A141"/>
    <mergeCell ref="B139:B141"/>
    <mergeCell ref="A142:A144"/>
    <mergeCell ref="B142:B144"/>
    <mergeCell ref="A145:A147"/>
    <mergeCell ref="B145:B147"/>
    <mergeCell ref="A133:A134"/>
    <mergeCell ref="B133:B134"/>
    <mergeCell ref="A135:A136"/>
    <mergeCell ref="B135:B136"/>
    <mergeCell ref="A137:A138"/>
    <mergeCell ref="B137:B138"/>
    <mergeCell ref="A121:A125"/>
    <mergeCell ref="B121:B125"/>
    <mergeCell ref="A126:A129"/>
    <mergeCell ref="B126:B129"/>
    <mergeCell ref="A130:A132"/>
    <mergeCell ref="B130:B132"/>
    <mergeCell ref="A117:A118"/>
    <mergeCell ref="B117:B118"/>
    <mergeCell ref="A119:A120"/>
    <mergeCell ref="B119:B120"/>
    <mergeCell ref="A107:A110"/>
    <mergeCell ref="B107:B110"/>
    <mergeCell ref="A111:A114"/>
    <mergeCell ref="B111:B114"/>
    <mergeCell ref="A115:A116"/>
    <mergeCell ref="B115:B116"/>
    <mergeCell ref="A91:A93"/>
    <mergeCell ref="B91:B93"/>
    <mergeCell ref="A103:A104"/>
    <mergeCell ref="B103:B104"/>
    <mergeCell ref="A105:A106"/>
    <mergeCell ref="B105:B106"/>
    <mergeCell ref="A94:A96"/>
    <mergeCell ref="B94:B96"/>
    <mergeCell ref="A97:A98"/>
    <mergeCell ref="B97:B98"/>
    <mergeCell ref="A99:A100"/>
    <mergeCell ref="B99:B100"/>
    <mergeCell ref="A101:A102"/>
    <mergeCell ref="B101:B102"/>
    <mergeCell ref="A86:A88"/>
    <mergeCell ref="B86:B88"/>
    <mergeCell ref="B82:B85"/>
    <mergeCell ref="A82:A85"/>
    <mergeCell ref="B78:B81"/>
    <mergeCell ref="A78:A81"/>
    <mergeCell ref="B60:B63"/>
    <mergeCell ref="A60:A63"/>
    <mergeCell ref="A67:A70"/>
    <mergeCell ref="B67:B70"/>
    <mergeCell ref="B71:B75"/>
    <mergeCell ref="A71:A75"/>
    <mergeCell ref="B55:B59"/>
    <mergeCell ref="A55:A59"/>
    <mergeCell ref="B76:B77"/>
    <mergeCell ref="A76:A77"/>
    <mergeCell ref="A89:A90"/>
    <mergeCell ref="B89:B90"/>
    <mergeCell ref="A45:A46"/>
    <mergeCell ref="B45:B46"/>
    <mergeCell ref="A47:A49"/>
    <mergeCell ref="B47:B49"/>
    <mergeCell ref="A50:A52"/>
    <mergeCell ref="B50:B52"/>
    <mergeCell ref="A53:A54"/>
    <mergeCell ref="B53:B54"/>
    <mergeCell ref="A64:A66"/>
    <mergeCell ref="B64:B66"/>
    <mergeCell ref="A35:A37"/>
    <mergeCell ref="B35:B37"/>
    <mergeCell ref="A42:A44"/>
    <mergeCell ref="B42:B44"/>
    <mergeCell ref="A38:A41"/>
    <mergeCell ref="B38:B41"/>
    <mergeCell ref="A31:A34"/>
    <mergeCell ref="B31:B34"/>
    <mergeCell ref="A3:G3"/>
    <mergeCell ref="B14:B16"/>
    <mergeCell ref="A14:A16"/>
    <mergeCell ref="B10:B13"/>
    <mergeCell ref="A10:A13"/>
    <mergeCell ref="A6:A9"/>
    <mergeCell ref="B22:B25"/>
    <mergeCell ref="A22:A25"/>
    <mergeCell ref="A26:A30"/>
    <mergeCell ref="B26:B30"/>
    <mergeCell ref="B17:B21"/>
    <mergeCell ref="A17:A21"/>
  </mergeCells>
  <pageMargins left="0.39370078740157483" right="0.39370078740157483" top="0.39370078740157483" bottom="0.59055118110236227" header="0.31496062992125984" footer="0.31496062992125984"/>
  <pageSetup paperSize="9" scale="79" firstPageNumber="2388" fitToHeight="0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ГП 2023 _ 1 расширенный</vt:lpstr>
      <vt:lpstr>' ГП 2023 _ 1 расширенный'!Заголовки_для_печати</vt:lpstr>
      <vt:lpstr>' ГП 2023 _ 1 расширенный'!Область_печати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Таначева Наталья Алексеевна</dc:creator>
  <cp:lastModifiedBy>Lenka</cp:lastModifiedBy>
  <cp:lastPrinted>2024-04-24T05:35:54Z</cp:lastPrinted>
  <dcterms:created xsi:type="dcterms:W3CDTF">2023-03-20T02:33:41Z</dcterms:created>
  <dcterms:modified xsi:type="dcterms:W3CDTF">2024-04-24T05:59:08Z</dcterms:modified>
</cp:coreProperties>
</file>